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Silvio H\Creative Cloud Files\InDesign - RIG - V41_n2_2020\1 Silva-Manzione\"/>
    </mc:Choice>
  </mc:AlternateContent>
  <xr:revisionPtr revIDLastSave="0" documentId="13_ncr:1_{7DC6F541-5B58-4713-8FAD-DA5022FE08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eia-me" sheetId="1" r:id="rId1"/>
    <sheet name="6D-002 - Sta Barbara" sheetId="2" r:id="rId2"/>
    <sheet name="6D-010 - S. Pedro Turvo" sheetId="7" r:id="rId3"/>
    <sheet name="7D-006 - Palmital" sheetId="8" r:id="rId4"/>
    <sheet name="7D-012 - Rancharia" sheetId="9" r:id="rId5"/>
    <sheet name="7D-013 - Maracai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9" i="10" l="1"/>
  <c r="AB36" i="10"/>
  <c r="Z36" i="10"/>
  <c r="Q39" i="10"/>
  <c r="T36" i="10"/>
  <c r="R36" i="10"/>
  <c r="Q10" i="10" l="1"/>
  <c r="T7" i="10"/>
  <c r="R7" i="10"/>
  <c r="AA36" i="10" l="1"/>
  <c r="S36" i="10"/>
  <c r="S7" i="10"/>
  <c r="R36" i="8"/>
  <c r="Y39" i="9"/>
  <c r="AB36" i="9"/>
  <c r="Z36" i="9"/>
  <c r="Q39" i="9"/>
  <c r="T36" i="9"/>
  <c r="R36" i="9"/>
  <c r="Q10" i="9"/>
  <c r="T7" i="9"/>
  <c r="R7" i="9"/>
  <c r="AC36" i="10" l="1"/>
  <c r="Z39" i="10" s="1"/>
  <c r="AA39" i="10" s="1"/>
  <c r="U36" i="10"/>
  <c r="R39" i="10" s="1"/>
  <c r="S39" i="10" s="1"/>
  <c r="U7" i="10"/>
  <c r="R10" i="10" l="1"/>
  <c r="S10" i="10" s="1"/>
  <c r="T10" i="10" s="1"/>
  <c r="U10" i="10" s="1"/>
  <c r="Q40" i="10"/>
  <c r="T39" i="10"/>
  <c r="U39" i="10" s="1"/>
  <c r="Y40" i="10"/>
  <c r="AB39" i="10"/>
  <c r="AC39" i="10" s="1"/>
  <c r="Q11" i="10" l="1"/>
  <c r="V10" i="10"/>
  <c r="V39" i="10"/>
  <c r="AD39" i="10"/>
  <c r="Z40" i="10"/>
  <c r="Y41" i="10" s="1"/>
  <c r="R40" i="10"/>
  <c r="Q41" i="10" s="1"/>
  <c r="R11" i="10" l="1"/>
  <c r="Q12" i="10" s="1"/>
  <c r="AA40" i="10"/>
  <c r="AB40" i="10" s="1"/>
  <c r="AC40" i="10" s="1"/>
  <c r="S40" i="10"/>
  <c r="T40" i="10" s="1"/>
  <c r="U40" i="10" s="1"/>
  <c r="R41" i="10"/>
  <c r="Q42" i="10" s="1"/>
  <c r="Z41" i="10"/>
  <c r="Y42" i="10" s="1"/>
  <c r="R12" i="10" l="1"/>
  <c r="Q13" i="10" s="1"/>
  <c r="S11" i="10"/>
  <c r="T11" i="10" s="1"/>
  <c r="U11" i="10" s="1"/>
  <c r="S42" i="10"/>
  <c r="S41" i="10"/>
  <c r="T41" i="10" s="1"/>
  <c r="U41" i="10" s="1"/>
  <c r="AA41" i="10"/>
  <c r="AB41" i="10" s="1"/>
  <c r="AC41" i="10" s="1"/>
  <c r="R42" i="10"/>
  <c r="Q43" i="10" s="1"/>
  <c r="V40" i="10"/>
  <c r="AD40" i="10"/>
  <c r="Z42" i="10"/>
  <c r="Y43" i="10" s="1"/>
  <c r="AA42" i="10" l="1"/>
  <c r="AB42" i="10" s="1"/>
  <c r="AC42" i="10" s="1"/>
  <c r="R13" i="10"/>
  <c r="Q14" i="10" s="1"/>
  <c r="S13" i="10"/>
  <c r="T13" i="10" s="1"/>
  <c r="V11" i="10"/>
  <c r="S43" i="10"/>
  <c r="S12" i="10"/>
  <c r="T12" i="10" s="1"/>
  <c r="U12" i="10" s="1"/>
  <c r="V12" i="10" s="1"/>
  <c r="V41" i="10"/>
  <c r="AD41" i="10"/>
  <c r="R43" i="10"/>
  <c r="Q44" i="10" s="1"/>
  <c r="Z43" i="10"/>
  <c r="Y44" i="10" s="1"/>
  <c r="T42" i="10"/>
  <c r="U42" i="10" s="1"/>
  <c r="U13" i="10" l="1"/>
  <c r="V13" i="10" s="1"/>
  <c r="R14" i="10"/>
  <c r="Q15" i="10" s="1"/>
  <c r="S14" i="10"/>
  <c r="T14" i="10" s="1"/>
  <c r="U14" i="10" s="1"/>
  <c r="S44" i="10"/>
  <c r="AA43" i="10"/>
  <c r="AB43" i="10" s="1"/>
  <c r="AC43" i="10" s="1"/>
  <c r="V42" i="10"/>
  <c r="R44" i="10"/>
  <c r="Q45" i="10" s="1"/>
  <c r="AD42" i="10"/>
  <c r="Z44" i="10"/>
  <c r="Y45" i="10" s="1"/>
  <c r="T43" i="10"/>
  <c r="U43" i="10" s="1"/>
  <c r="V14" i="10" l="1"/>
  <c r="AA45" i="10"/>
  <c r="AB45" i="10" s="1"/>
  <c r="AA44" i="10"/>
  <c r="AB44" i="10" s="1"/>
  <c r="AC44" i="10" s="1"/>
  <c r="R15" i="10"/>
  <c r="Q16" i="10" s="1"/>
  <c r="S15" i="10"/>
  <c r="T15" i="10" s="1"/>
  <c r="U15" i="10" s="1"/>
  <c r="V15" i="10" s="1"/>
  <c r="V43" i="10"/>
  <c r="Z45" i="10"/>
  <c r="Y46" i="10" s="1"/>
  <c r="T44" i="10"/>
  <c r="U44" i="10" s="1"/>
  <c r="R45" i="10"/>
  <c r="Q46" i="10" s="1"/>
  <c r="AD43" i="10"/>
  <c r="S45" i="10" l="1"/>
  <c r="T45" i="10" s="1"/>
  <c r="U45" i="10" s="1"/>
  <c r="R16" i="10"/>
  <c r="Q17" i="10" s="1"/>
  <c r="V44" i="10"/>
  <c r="AD44" i="10"/>
  <c r="AC45" i="10"/>
  <c r="R46" i="10"/>
  <c r="Q47" i="10" s="1"/>
  <c r="Z46" i="10"/>
  <c r="Y47" i="10" s="1"/>
  <c r="R17" i="10" l="1"/>
  <c r="Q18" i="10" s="1"/>
  <c r="S17" i="10"/>
  <c r="T17" i="10" s="1"/>
  <c r="U17" i="10" s="1"/>
  <c r="V17" i="10" s="1"/>
  <c r="S16" i="10"/>
  <c r="T16" i="10" s="1"/>
  <c r="U16" i="10" s="1"/>
  <c r="V16" i="10" s="1"/>
  <c r="AA46" i="10"/>
  <c r="AB46" i="10" s="1"/>
  <c r="AC46" i="10" s="1"/>
  <c r="S46" i="10"/>
  <c r="T46" i="10" s="1"/>
  <c r="U46" i="10" s="1"/>
  <c r="V45" i="10"/>
  <c r="R47" i="10"/>
  <c r="Q48" i="10" s="1"/>
  <c r="Z47" i="10"/>
  <c r="Y48" i="10" s="1"/>
  <c r="AD45" i="10"/>
  <c r="R18" i="10" l="1"/>
  <c r="Q19" i="10" s="1"/>
  <c r="S18" i="10"/>
  <c r="T18" i="10" s="1"/>
  <c r="U18" i="10" s="1"/>
  <c r="V18" i="10" s="1"/>
  <c r="S47" i="10"/>
  <c r="T47" i="10" s="1"/>
  <c r="U47" i="10" s="1"/>
  <c r="AA47" i="10"/>
  <c r="AB47" i="10" s="1"/>
  <c r="AC47" i="10" s="1"/>
  <c r="V46" i="10"/>
  <c r="Z48" i="10"/>
  <c r="Y49" i="10" s="1"/>
  <c r="R48" i="10"/>
  <c r="Q49" i="10" s="1"/>
  <c r="AD46" i="10"/>
  <c r="S48" i="10" l="1"/>
  <c r="T48" i="10" s="1"/>
  <c r="U48" i="10" s="1"/>
  <c r="R19" i="10"/>
  <c r="Q20" i="10" s="1"/>
  <c r="S19" i="10"/>
  <c r="T19" i="10" s="1"/>
  <c r="U19" i="10" s="1"/>
  <c r="V19" i="10" s="1"/>
  <c r="AA49" i="10"/>
  <c r="AA48" i="10"/>
  <c r="AB48" i="10" s="1"/>
  <c r="AC48" i="10" s="1"/>
  <c r="V47" i="10"/>
  <c r="Z49" i="10"/>
  <c r="Y50" i="10" s="1"/>
  <c r="AD47" i="10"/>
  <c r="R49" i="10"/>
  <c r="Q50" i="10" s="1"/>
  <c r="S50" i="10" l="1"/>
  <c r="R20" i="10"/>
  <c r="Q21" i="10" s="1"/>
  <c r="S20" i="10"/>
  <c r="T20" i="10" s="1"/>
  <c r="U20" i="10" s="1"/>
  <c r="S49" i="10"/>
  <c r="T49" i="10" s="1"/>
  <c r="U49" i="10" s="1"/>
  <c r="AB49" i="10"/>
  <c r="AC49" i="10" s="1"/>
  <c r="V48" i="10"/>
  <c r="Z50" i="10"/>
  <c r="Y51" i="10" s="1"/>
  <c r="AD48" i="10"/>
  <c r="R50" i="10"/>
  <c r="Q51" i="10" s="1"/>
  <c r="AA50" i="10" l="1"/>
  <c r="AB50" i="10" s="1"/>
  <c r="AC50" i="10" s="1"/>
  <c r="V20" i="10"/>
  <c r="S51" i="10"/>
  <c r="R21" i="10"/>
  <c r="S21" i="10"/>
  <c r="T21" i="10" s="1"/>
  <c r="U21" i="10" s="1"/>
  <c r="V21" i="10" s="1"/>
  <c r="V49" i="10"/>
  <c r="R51" i="10"/>
  <c r="Q52" i="10" s="1"/>
  <c r="T50" i="10"/>
  <c r="U50" i="10" s="1"/>
  <c r="Z51" i="10"/>
  <c r="Y52" i="10" s="1"/>
  <c r="AD49" i="10"/>
  <c r="AA51" i="10" l="1"/>
  <c r="AB51" i="10" s="1"/>
  <c r="AC51" i="10" s="1"/>
  <c r="V50" i="10"/>
  <c r="AD50" i="10"/>
  <c r="R52" i="10"/>
  <c r="Q53" i="10" s="1"/>
  <c r="T51" i="10"/>
  <c r="U51" i="10" s="1"/>
  <c r="Z52" i="10"/>
  <c r="Y53" i="10" s="1"/>
  <c r="AA53" i="10" l="1"/>
  <c r="S52" i="10"/>
  <c r="T52" i="10" s="1"/>
  <c r="U52" i="10" s="1"/>
  <c r="AA52" i="10"/>
  <c r="AB52" i="10" s="1"/>
  <c r="AC52" i="10" s="1"/>
  <c r="V51" i="10"/>
  <c r="AD51" i="10"/>
  <c r="R53" i="10"/>
  <c r="Q54" i="10" s="1"/>
  <c r="Z53" i="10"/>
  <c r="Y54" i="10" s="1"/>
  <c r="S53" i="10" l="1"/>
  <c r="T53" i="10" s="1"/>
  <c r="U53" i="10" s="1"/>
  <c r="AB53" i="10"/>
  <c r="AC53" i="10" s="1"/>
  <c r="V52" i="10"/>
  <c r="AD52" i="10"/>
  <c r="Z54" i="10"/>
  <c r="Y55" i="10" s="1"/>
  <c r="R54" i="10"/>
  <c r="Q55" i="10" s="1"/>
  <c r="AA55" i="10" l="1"/>
  <c r="AA54" i="10"/>
  <c r="AB54" i="10" s="1"/>
  <c r="AC54" i="10" s="1"/>
  <c r="S54" i="10"/>
  <c r="T54" i="10" s="1"/>
  <c r="U54" i="10" s="1"/>
  <c r="V53" i="10"/>
  <c r="R55" i="10"/>
  <c r="Q56" i="10" s="1"/>
  <c r="AD53" i="10"/>
  <c r="Z55" i="10"/>
  <c r="Y56" i="10" s="1"/>
  <c r="S55" i="10" l="1"/>
  <c r="T55" i="10" s="1"/>
  <c r="U55" i="10" s="1"/>
  <c r="V54" i="10"/>
  <c r="Z56" i="10"/>
  <c r="Y57" i="10" s="1"/>
  <c r="AD54" i="10"/>
  <c r="R56" i="10"/>
  <c r="Q57" i="10" s="1"/>
  <c r="AB55" i="10"/>
  <c r="AC55" i="10" s="1"/>
  <c r="AA56" i="10" l="1"/>
  <c r="AB56" i="10" s="1"/>
  <c r="AC56" i="10" s="1"/>
  <c r="S56" i="10"/>
  <c r="T56" i="10" s="1"/>
  <c r="U56" i="10" s="1"/>
  <c r="V55" i="10"/>
  <c r="AD55" i="10"/>
  <c r="R57" i="10"/>
  <c r="Z57" i="10"/>
  <c r="Y58" i="10" s="1"/>
  <c r="S57" i="10" l="1"/>
  <c r="T57" i="10" s="1"/>
  <c r="U57" i="10" s="1"/>
  <c r="V57" i="10" s="1"/>
  <c r="AA57" i="10"/>
  <c r="AB57" i="10" s="1"/>
  <c r="AC57" i="10" s="1"/>
  <c r="V56" i="10"/>
  <c r="Z58" i="10"/>
  <c r="Y59" i="10" s="1"/>
  <c r="AD56" i="10"/>
  <c r="AA58" i="10" l="1"/>
  <c r="AB58" i="10" s="1"/>
  <c r="AC58" i="10" s="1"/>
  <c r="AD57" i="10"/>
  <c r="Z59" i="10"/>
  <c r="Y60" i="10" l="1"/>
  <c r="AA59" i="10"/>
  <c r="AB59" i="10" s="1"/>
  <c r="AC59" i="10" s="1"/>
  <c r="AD58" i="10"/>
  <c r="AD59" i="10" l="1"/>
  <c r="Z60" i="10"/>
  <c r="AA60" i="10" s="1"/>
  <c r="AB60" i="10" s="1"/>
  <c r="AC60" i="10" s="1"/>
  <c r="AD60" i="10" s="1"/>
  <c r="AA36" i="9"/>
  <c r="S36" i="9"/>
  <c r="S7" i="9"/>
  <c r="Y39" i="8"/>
  <c r="AB36" i="8"/>
  <c r="Z36" i="8"/>
  <c r="T36" i="8"/>
  <c r="R36" i="7"/>
  <c r="Q10" i="8"/>
  <c r="T7" i="8"/>
  <c r="R7" i="8"/>
  <c r="U36" i="9" l="1"/>
  <c r="U7" i="9"/>
  <c r="AC36" i="9"/>
  <c r="Z39" i="9" s="1"/>
  <c r="Y40" i="9" s="1"/>
  <c r="R39" i="9" l="1"/>
  <c r="S39" i="9" s="1"/>
  <c r="T39" i="9" s="1"/>
  <c r="U39" i="9" s="1"/>
  <c r="R10" i="9"/>
  <c r="AA39" i="9"/>
  <c r="AB39" i="9" s="1"/>
  <c r="AC39" i="9" s="1"/>
  <c r="Q40" i="9" l="1"/>
  <c r="S10" i="9"/>
  <c r="T10" i="9" s="1"/>
  <c r="U10" i="9" s="1"/>
  <c r="V10" i="9" s="1"/>
  <c r="Q11" i="9"/>
  <c r="AD39" i="9"/>
  <c r="V39" i="9"/>
  <c r="Z40" i="9"/>
  <c r="Y41" i="9" s="1"/>
  <c r="R40" i="9" l="1"/>
  <c r="Q41" i="9" s="1"/>
  <c r="R11" i="9"/>
  <c r="Q12" i="9" s="1"/>
  <c r="AA40" i="9"/>
  <c r="AB40" i="9" s="1"/>
  <c r="AC40" i="9" s="1"/>
  <c r="AD40" i="9" s="1"/>
  <c r="Z41" i="9"/>
  <c r="Y42" i="9" s="1"/>
  <c r="R41" i="9" l="1"/>
  <c r="Q42" i="9" s="1"/>
  <c r="S11" i="9"/>
  <c r="T11" i="9" s="1"/>
  <c r="U11" i="9" s="1"/>
  <c r="V11" i="9" s="1"/>
  <c r="S40" i="9"/>
  <c r="T40" i="9" s="1"/>
  <c r="U40" i="9" s="1"/>
  <c r="V40" i="9" s="1"/>
  <c r="AA41" i="9"/>
  <c r="AB41" i="9" s="1"/>
  <c r="AC41" i="9" s="1"/>
  <c r="AD41" i="9" s="1"/>
  <c r="R12" i="9"/>
  <c r="Q13" i="9" s="1"/>
  <c r="Z42" i="9"/>
  <c r="Y43" i="9" s="1"/>
  <c r="R42" i="9" l="1"/>
  <c r="Q43" i="9" s="1"/>
  <c r="S42" i="9"/>
  <c r="T42" i="9" s="1"/>
  <c r="U42" i="9" s="1"/>
  <c r="V42" i="9" s="1"/>
  <c r="S41" i="9"/>
  <c r="T41" i="9" s="1"/>
  <c r="U41" i="9" s="1"/>
  <c r="V41" i="9" s="1"/>
  <c r="AA42" i="9"/>
  <c r="AB42" i="9" s="1"/>
  <c r="AC42" i="9" s="1"/>
  <c r="AD42" i="9" s="1"/>
  <c r="S12" i="9"/>
  <c r="T12" i="9" s="1"/>
  <c r="U12" i="9" s="1"/>
  <c r="R13" i="9"/>
  <c r="Q14" i="9" s="1"/>
  <c r="S13" i="9"/>
  <c r="T13" i="9" s="1"/>
  <c r="Z43" i="9"/>
  <c r="Y44" i="9" s="1"/>
  <c r="R43" i="9" l="1"/>
  <c r="Q44" i="9" s="1"/>
  <c r="S43" i="9"/>
  <c r="T43" i="9" s="1"/>
  <c r="U43" i="9" s="1"/>
  <c r="V43" i="9" s="1"/>
  <c r="R14" i="9"/>
  <c r="Q15" i="9" s="1"/>
  <c r="U13" i="9"/>
  <c r="V12" i="9"/>
  <c r="AA43" i="9"/>
  <c r="AB43" i="9" s="1"/>
  <c r="AC43" i="9" s="1"/>
  <c r="AD43" i="9" s="1"/>
  <c r="Z44" i="9"/>
  <c r="Y45" i="9" s="1"/>
  <c r="R44" i="9" l="1"/>
  <c r="Q45" i="9" s="1"/>
  <c r="V13" i="9"/>
  <c r="S14" i="9"/>
  <c r="T14" i="9" s="1"/>
  <c r="U14" i="9" s="1"/>
  <c r="R15" i="9"/>
  <c r="Q16" i="9" s="1"/>
  <c r="S15" i="9"/>
  <c r="T15" i="9" s="1"/>
  <c r="AA44" i="9"/>
  <c r="AB44" i="9" s="1"/>
  <c r="AC44" i="9" s="1"/>
  <c r="AD44" i="9" s="1"/>
  <c r="Z45" i="9"/>
  <c r="Y46" i="9" s="1"/>
  <c r="S44" i="9" l="1"/>
  <c r="T44" i="9" s="1"/>
  <c r="U44" i="9" s="1"/>
  <c r="V44" i="9" s="1"/>
  <c r="R45" i="9"/>
  <c r="Q46" i="9" s="1"/>
  <c r="S45" i="9"/>
  <c r="T45" i="9" s="1"/>
  <c r="U45" i="9" s="1"/>
  <c r="V45" i="9" s="1"/>
  <c r="U15" i="9"/>
  <c r="V14" i="9"/>
  <c r="R16" i="9"/>
  <c r="Q17" i="9" s="1"/>
  <c r="Z46" i="9"/>
  <c r="Y47" i="9" s="1"/>
  <c r="AA45" i="9"/>
  <c r="AB45" i="9" s="1"/>
  <c r="AC45" i="9" s="1"/>
  <c r="S16" i="9" l="1"/>
  <c r="T16" i="9" s="1"/>
  <c r="U16" i="9" s="1"/>
  <c r="R46" i="9"/>
  <c r="Q47" i="9" s="1"/>
  <c r="S46" i="9"/>
  <c r="T46" i="9" s="1"/>
  <c r="U46" i="9" s="1"/>
  <c r="V46" i="9" s="1"/>
  <c r="R17" i="9"/>
  <c r="Q18" i="9" s="1"/>
  <c r="S17" i="9"/>
  <c r="T17" i="9" s="1"/>
  <c r="V15" i="9"/>
  <c r="AD45" i="9"/>
  <c r="AA46" i="9"/>
  <c r="AB46" i="9" s="1"/>
  <c r="AC46" i="9" s="1"/>
  <c r="Z47" i="9"/>
  <c r="Y48" i="9" s="1"/>
  <c r="R47" i="9" l="1"/>
  <c r="Q48" i="9" s="1"/>
  <c r="S47" i="9"/>
  <c r="T47" i="9" s="1"/>
  <c r="U47" i="9" s="1"/>
  <c r="V47" i="9" s="1"/>
  <c r="U17" i="9"/>
  <c r="V16" i="9"/>
  <c r="R18" i="9"/>
  <c r="Q19" i="9" s="1"/>
  <c r="S18" i="9"/>
  <c r="T18" i="9" s="1"/>
  <c r="AD46" i="9"/>
  <c r="Z48" i="9"/>
  <c r="Y49" i="9" s="1"/>
  <c r="AA47" i="9"/>
  <c r="AB47" i="9" s="1"/>
  <c r="AC47" i="9" s="1"/>
  <c r="R48" i="9" l="1"/>
  <c r="Q49" i="9" s="1"/>
  <c r="S48" i="9"/>
  <c r="T48" i="9" s="1"/>
  <c r="U48" i="9" s="1"/>
  <c r="V48" i="9" s="1"/>
  <c r="R19" i="9"/>
  <c r="Q20" i="9" s="1"/>
  <c r="S19" i="9"/>
  <c r="T19" i="9" s="1"/>
  <c r="U18" i="9"/>
  <c r="V17" i="9"/>
  <c r="AA48" i="9"/>
  <c r="AB48" i="9" s="1"/>
  <c r="AC48" i="9" s="1"/>
  <c r="AD47" i="9"/>
  <c r="Z49" i="9"/>
  <c r="Y50" i="9" s="1"/>
  <c r="R49" i="9" l="1"/>
  <c r="Q50" i="9" s="1"/>
  <c r="U19" i="9"/>
  <c r="V18" i="9"/>
  <c r="R20" i="9"/>
  <c r="S20" i="9"/>
  <c r="T20" i="9" s="1"/>
  <c r="AA49" i="9"/>
  <c r="AB49" i="9" s="1"/>
  <c r="AC49" i="9" s="1"/>
  <c r="AD48" i="9"/>
  <c r="Z50" i="9"/>
  <c r="Y51" i="9" s="1"/>
  <c r="AA50" i="9"/>
  <c r="AB50" i="9" s="1"/>
  <c r="S49" i="9" l="1"/>
  <c r="T49" i="9" s="1"/>
  <c r="U49" i="9" s="1"/>
  <c r="V49" i="9" s="1"/>
  <c r="R50" i="9"/>
  <c r="Q51" i="9" s="1"/>
  <c r="V19" i="9"/>
  <c r="U20" i="9"/>
  <c r="V20" i="9" s="1"/>
  <c r="Z51" i="9"/>
  <c r="Y52" i="9" s="1"/>
  <c r="AA51" i="9"/>
  <c r="AB51" i="9" s="1"/>
  <c r="AD49" i="9"/>
  <c r="AC50" i="9"/>
  <c r="S50" i="9" l="1"/>
  <c r="T50" i="9" s="1"/>
  <c r="U50" i="9" s="1"/>
  <c r="V50" i="9" s="1"/>
  <c r="R51" i="9"/>
  <c r="Q52" i="9" s="1"/>
  <c r="S51" i="9"/>
  <c r="T51" i="9" s="1"/>
  <c r="U51" i="9" s="1"/>
  <c r="V51" i="9" s="1"/>
  <c r="Z52" i="9"/>
  <c r="Y53" i="9" s="1"/>
  <c r="AD50" i="9"/>
  <c r="AC51" i="9"/>
  <c r="R52" i="9" l="1"/>
  <c r="Q53" i="9" s="1"/>
  <c r="S52" i="9"/>
  <c r="T52" i="9" s="1"/>
  <c r="U52" i="9" s="1"/>
  <c r="V52" i="9" s="1"/>
  <c r="AA52" i="9"/>
  <c r="AB52" i="9" s="1"/>
  <c r="AC52" i="9" s="1"/>
  <c r="AD51" i="9"/>
  <c r="Z53" i="9"/>
  <c r="Y54" i="9" s="1"/>
  <c r="R53" i="9" l="1"/>
  <c r="Q54" i="9" s="1"/>
  <c r="AA53" i="9"/>
  <c r="AB53" i="9" s="1"/>
  <c r="AC53" i="9" s="1"/>
  <c r="AD52" i="9"/>
  <c r="Z54" i="9"/>
  <c r="Y55" i="9" s="1"/>
  <c r="S53" i="9" l="1"/>
  <c r="T53" i="9" s="1"/>
  <c r="U53" i="9" s="1"/>
  <c r="V53" i="9" s="1"/>
  <c r="R54" i="9"/>
  <c r="Q55" i="9" s="1"/>
  <c r="S54" i="9"/>
  <c r="T54" i="9" s="1"/>
  <c r="AA54" i="9"/>
  <c r="AB54" i="9" s="1"/>
  <c r="AC54" i="9" s="1"/>
  <c r="AD53" i="9"/>
  <c r="Z55" i="9"/>
  <c r="Y56" i="9" s="1"/>
  <c r="U54" i="9" l="1"/>
  <c r="V54" i="9" s="1"/>
  <c r="R55" i="9"/>
  <c r="Q56" i="9" s="1"/>
  <c r="S55" i="9"/>
  <c r="T55" i="9" s="1"/>
  <c r="U55" i="9" s="1"/>
  <c r="V55" i="9" s="1"/>
  <c r="AA55" i="9"/>
  <c r="AB55" i="9" s="1"/>
  <c r="AC55" i="9" s="1"/>
  <c r="AD54" i="9"/>
  <c r="Z56" i="9"/>
  <c r="Y57" i="9" s="1"/>
  <c r="R56" i="9" l="1"/>
  <c r="Q57" i="9" s="1"/>
  <c r="AD55" i="9"/>
  <c r="Z57" i="9"/>
  <c r="Y58" i="9" s="1"/>
  <c r="AA56" i="9"/>
  <c r="AB56" i="9" s="1"/>
  <c r="AC56" i="9" s="1"/>
  <c r="R57" i="9" l="1"/>
  <c r="S57" i="9" s="1"/>
  <c r="T57" i="9" s="1"/>
  <c r="S56" i="9"/>
  <c r="T56" i="9" s="1"/>
  <c r="U56" i="9" s="1"/>
  <c r="AD56" i="9"/>
  <c r="Z58" i="9"/>
  <c r="Y59" i="9" s="1"/>
  <c r="AA57" i="9"/>
  <c r="AB57" i="9" s="1"/>
  <c r="AC57" i="9" s="1"/>
  <c r="V56" i="9" l="1"/>
  <c r="U57" i="9"/>
  <c r="V57" i="9" s="1"/>
  <c r="AA58" i="9"/>
  <c r="AB58" i="9" s="1"/>
  <c r="AC58" i="9" s="1"/>
  <c r="AD57" i="9"/>
  <c r="Z59" i="9"/>
  <c r="AA59" i="9" l="1"/>
  <c r="AB59" i="9" s="1"/>
  <c r="AC59" i="9" s="1"/>
  <c r="AD58" i="9"/>
  <c r="AD59" i="9" l="1"/>
  <c r="Q39" i="8" l="1"/>
  <c r="AA36" i="8"/>
  <c r="S36" i="8"/>
  <c r="S7" i="8"/>
  <c r="Q10" i="7"/>
  <c r="T7" i="7"/>
  <c r="R7" i="7"/>
  <c r="T36" i="7"/>
  <c r="S36" i="7"/>
  <c r="R36" i="2"/>
  <c r="Y39" i="7"/>
  <c r="Z36" i="2"/>
  <c r="R7" i="2"/>
  <c r="AB36" i="7"/>
  <c r="Z36" i="7"/>
  <c r="AC36" i="8" l="1"/>
  <c r="U36" i="8"/>
  <c r="R39" i="8" s="1"/>
  <c r="U7" i="8"/>
  <c r="R10" i="8" s="1"/>
  <c r="Q11" i="8" l="1"/>
  <c r="S10" i="8"/>
  <c r="T10" i="8" s="1"/>
  <c r="Z39" i="8"/>
  <c r="AA39" i="8" s="1"/>
  <c r="AB39" i="8" s="1"/>
  <c r="AC39" i="8" s="1"/>
  <c r="S39" i="8"/>
  <c r="T39" i="8" s="1"/>
  <c r="Q40" i="8"/>
  <c r="Q39" i="7"/>
  <c r="AA36" i="7"/>
  <c r="S7" i="7"/>
  <c r="Y40" i="8" l="1"/>
  <c r="R11" i="8"/>
  <c r="Q12" i="8" s="1"/>
  <c r="S11" i="8"/>
  <c r="T11" i="8" s="1"/>
  <c r="AD39" i="8"/>
  <c r="R40" i="8"/>
  <c r="Q41" i="8" s="1"/>
  <c r="AC36" i="7"/>
  <c r="Z39" i="7" s="1"/>
  <c r="U7" i="7"/>
  <c r="R10" i="7" s="1"/>
  <c r="S10" i="7" s="1"/>
  <c r="T10" i="7" s="1"/>
  <c r="U36" i="7"/>
  <c r="Y39" i="2"/>
  <c r="Q39" i="2"/>
  <c r="AB36" i="2"/>
  <c r="AC36" i="2" s="1"/>
  <c r="Z39" i="2" s="1"/>
  <c r="AA36" i="2"/>
  <c r="T36" i="2"/>
  <c r="S36" i="2"/>
  <c r="Q10" i="2"/>
  <c r="T7" i="2"/>
  <c r="U7" i="2" s="1"/>
  <c r="R10" i="2" s="1"/>
  <c r="S7" i="2"/>
  <c r="R39" i="7" l="1"/>
  <c r="S39" i="7" s="1"/>
  <c r="T39" i="7" s="1"/>
  <c r="U39" i="7" s="1"/>
  <c r="R12" i="8"/>
  <c r="Q13" i="8" s="1"/>
  <c r="U36" i="2"/>
  <c r="R39" i="2" s="1"/>
  <c r="Z40" i="8"/>
  <c r="Y41" i="8" s="1"/>
  <c r="S40" i="8"/>
  <c r="T40" i="8" s="1"/>
  <c r="R41" i="8"/>
  <c r="Q42" i="8" s="1"/>
  <c r="Y40" i="2"/>
  <c r="AA39" i="2"/>
  <c r="AB39" i="2" s="1"/>
  <c r="AC39" i="2" s="1"/>
  <c r="Q40" i="2"/>
  <c r="S39" i="2"/>
  <c r="T39" i="2" s="1"/>
  <c r="Q11" i="2"/>
  <c r="S10" i="2"/>
  <c r="T10" i="2" s="1"/>
  <c r="Y40" i="7"/>
  <c r="Z40" i="7" s="1"/>
  <c r="Y41" i="7" s="1"/>
  <c r="AA39" i="7"/>
  <c r="Q11" i="7"/>
  <c r="AA40" i="8" l="1"/>
  <c r="AB40" i="8" s="1"/>
  <c r="AC40" i="8" s="1"/>
  <c r="AD40" i="8" s="1"/>
  <c r="Z41" i="8"/>
  <c r="Y42" i="8" s="1"/>
  <c r="AA41" i="8"/>
  <c r="AB41" i="8" s="1"/>
  <c r="AC41" i="8" s="1"/>
  <c r="AD41" i="8" s="1"/>
  <c r="AC39" i="7"/>
  <c r="AD39" i="7" s="1"/>
  <c r="AB39" i="7"/>
  <c r="S12" i="8"/>
  <c r="T12" i="8" s="1"/>
  <c r="R13" i="8"/>
  <c r="Q14" i="8" s="1"/>
  <c r="Q40" i="7"/>
  <c r="S41" i="8"/>
  <c r="T41" i="8" s="1"/>
  <c r="R42" i="8"/>
  <c r="Q43" i="8" s="1"/>
  <c r="AD39" i="2"/>
  <c r="Z40" i="2"/>
  <c r="Y41" i="2" s="1"/>
  <c r="AA40" i="2"/>
  <c r="AB40" i="2" s="1"/>
  <c r="AC40" i="2" s="1"/>
  <c r="R40" i="2"/>
  <c r="Q41" i="2" s="1"/>
  <c r="R11" i="2"/>
  <c r="Q12" i="2" s="1"/>
  <c r="AA40" i="7"/>
  <c r="AB40" i="7" s="1"/>
  <c r="AC40" i="7" s="1"/>
  <c r="AD40" i="7" s="1"/>
  <c r="Z41" i="7"/>
  <c r="Y42" i="7" s="1"/>
  <c r="R11" i="7"/>
  <c r="Q12" i="7" s="1"/>
  <c r="R40" i="7" l="1"/>
  <c r="Q41" i="7" s="1"/>
  <c r="S13" i="8"/>
  <c r="T13" i="8" s="1"/>
  <c r="R14" i="8"/>
  <c r="Q15" i="8" s="1"/>
  <c r="S11" i="2"/>
  <c r="T11" i="2" s="1"/>
  <c r="Z42" i="8"/>
  <c r="Y43" i="8" s="1"/>
  <c r="AA42" i="8"/>
  <c r="AB42" i="8" s="1"/>
  <c r="AC42" i="8" s="1"/>
  <c r="AD42" i="8" s="1"/>
  <c r="S42" i="8"/>
  <c r="T42" i="8" s="1"/>
  <c r="R43" i="8"/>
  <c r="Q44" i="8" s="1"/>
  <c r="S11" i="7"/>
  <c r="T11" i="7" s="1"/>
  <c r="AD40" i="2"/>
  <c r="Z41" i="2"/>
  <c r="Y42" i="2" s="1"/>
  <c r="R41" i="2"/>
  <c r="Q42" i="2" s="1"/>
  <c r="S40" i="2"/>
  <c r="T40" i="2" s="1"/>
  <c r="R12" i="2"/>
  <c r="Q13" i="2" s="1"/>
  <c r="AA41" i="7"/>
  <c r="AB41" i="7" s="1"/>
  <c r="AC41" i="7" s="1"/>
  <c r="AD41" i="7" s="1"/>
  <c r="R12" i="7"/>
  <c r="Q13" i="7" s="1"/>
  <c r="Z42" i="7"/>
  <c r="Y43" i="7" s="1"/>
  <c r="Z43" i="8" l="1"/>
  <c r="Y44" i="8" s="1"/>
  <c r="AA43" i="8"/>
  <c r="AB43" i="8" s="1"/>
  <c r="AC43" i="8" s="1"/>
  <c r="AD43" i="8" s="1"/>
  <c r="S14" i="8"/>
  <c r="T14" i="8" s="1"/>
  <c r="S12" i="2"/>
  <c r="T12" i="2" s="1"/>
  <c r="R15" i="8"/>
  <c r="Q16" i="8" s="1"/>
  <c r="S41" i="2"/>
  <c r="T41" i="2" s="1"/>
  <c r="S41" i="7"/>
  <c r="T41" i="7" s="1"/>
  <c r="R41" i="7"/>
  <c r="Q42" i="7" s="1"/>
  <c r="S40" i="7"/>
  <c r="T40" i="7" s="1"/>
  <c r="S43" i="8"/>
  <c r="T43" i="8" s="1"/>
  <c r="R44" i="8"/>
  <c r="Q45" i="8" s="1"/>
  <c r="S12" i="7"/>
  <c r="T12" i="7" s="1"/>
  <c r="Z42" i="2"/>
  <c r="Y43" i="2" s="1"/>
  <c r="AA41" i="2"/>
  <c r="AB41" i="2" s="1"/>
  <c r="AC41" i="2" s="1"/>
  <c r="R42" i="2"/>
  <c r="Q43" i="2" s="1"/>
  <c r="R13" i="2"/>
  <c r="Q14" i="2" s="1"/>
  <c r="AA42" i="7"/>
  <c r="AB42" i="7" s="1"/>
  <c r="AC42" i="7" s="1"/>
  <c r="AD42" i="7" s="1"/>
  <c r="Z43" i="7"/>
  <c r="Y44" i="7" s="1"/>
  <c r="R13" i="7"/>
  <c r="Q14" i="7" s="1"/>
  <c r="R16" i="8" l="1"/>
  <c r="Q17" i="8" s="1"/>
  <c r="S15" i="8"/>
  <c r="T15" i="8" s="1"/>
  <c r="R42" i="7"/>
  <c r="Q43" i="7" s="1"/>
  <c r="Z44" i="8"/>
  <c r="Y45" i="8" s="1"/>
  <c r="AA44" i="8"/>
  <c r="AB44" i="8" s="1"/>
  <c r="AC44" i="8" s="1"/>
  <c r="AD44" i="8" s="1"/>
  <c r="S44" i="8"/>
  <c r="T44" i="8" s="1"/>
  <c r="R45" i="8"/>
  <c r="Q46" i="8" s="1"/>
  <c r="S13" i="7"/>
  <c r="T13" i="7" s="1"/>
  <c r="AD41" i="2"/>
  <c r="AA42" i="2"/>
  <c r="AB42" i="2" s="1"/>
  <c r="AC42" i="2" s="1"/>
  <c r="AA43" i="2"/>
  <c r="AB43" i="2" s="1"/>
  <c r="Z43" i="2"/>
  <c r="Y44" i="2" s="1"/>
  <c r="R43" i="2"/>
  <c r="Q44" i="2" s="1"/>
  <c r="S43" i="2"/>
  <c r="T43" i="2" s="1"/>
  <c r="S42" i="2"/>
  <c r="T42" i="2" s="1"/>
  <c r="S13" i="2"/>
  <c r="T13" i="2" s="1"/>
  <c r="R14" i="2"/>
  <c r="Q15" i="2" s="1"/>
  <c r="Z44" i="7"/>
  <c r="Y45" i="7" s="1"/>
  <c r="R14" i="7"/>
  <c r="Q15" i="7" s="1"/>
  <c r="AA43" i="7"/>
  <c r="AB43" i="7" s="1"/>
  <c r="AC43" i="7" s="1"/>
  <c r="Z45" i="8" l="1"/>
  <c r="Y46" i="8" s="1"/>
  <c r="AA45" i="8"/>
  <c r="AB45" i="8" s="1"/>
  <c r="AC45" i="8" s="1"/>
  <c r="AD45" i="8" s="1"/>
  <c r="R43" i="7"/>
  <c r="Q44" i="7" s="1"/>
  <c r="S42" i="7"/>
  <c r="T42" i="7" s="1"/>
  <c r="S16" i="8"/>
  <c r="T16" i="8" s="1"/>
  <c r="R17" i="8"/>
  <c r="Q18" i="8" s="1"/>
  <c r="S45" i="8"/>
  <c r="T45" i="8" s="1"/>
  <c r="R46" i="8"/>
  <c r="Q47" i="8" s="1"/>
  <c r="S14" i="7"/>
  <c r="T14" i="7" s="1"/>
  <c r="AA44" i="7"/>
  <c r="AB44" i="7" s="1"/>
  <c r="AC44" i="7" s="1"/>
  <c r="AC43" i="2"/>
  <c r="AD42" i="2"/>
  <c r="Z44" i="2"/>
  <c r="Y45" i="2" s="1"/>
  <c r="R44" i="2"/>
  <c r="Q45" i="2" s="1"/>
  <c r="R15" i="2"/>
  <c r="Q16" i="2" s="1"/>
  <c r="S15" i="2"/>
  <c r="T15" i="2" s="1"/>
  <c r="S14" i="2"/>
  <c r="T14" i="2" s="1"/>
  <c r="Z45" i="7"/>
  <c r="Y46" i="7" s="1"/>
  <c r="R15" i="7"/>
  <c r="Q16" i="7" s="1"/>
  <c r="AD43" i="7"/>
  <c r="S17" i="8" l="1"/>
  <c r="T17" i="8" s="1"/>
  <c r="R18" i="8"/>
  <c r="Q19" i="8" s="1"/>
  <c r="R19" i="8" s="1"/>
  <c r="R44" i="7"/>
  <c r="Q45" i="7" s="1"/>
  <c r="AA44" i="2"/>
  <c r="AB44" i="2" s="1"/>
  <c r="AC44" i="2" s="1"/>
  <c r="S43" i="7"/>
  <c r="T43" i="7" s="1"/>
  <c r="Z46" i="8"/>
  <c r="Y47" i="8" s="1"/>
  <c r="AA46" i="8"/>
  <c r="AB46" i="8" s="1"/>
  <c r="AC46" i="8" s="1"/>
  <c r="AD46" i="8" s="1"/>
  <c r="S46" i="8"/>
  <c r="T46" i="8" s="1"/>
  <c r="R47" i="8"/>
  <c r="Q48" i="8" s="1"/>
  <c r="S15" i="7"/>
  <c r="T15" i="7" s="1"/>
  <c r="S44" i="2"/>
  <c r="T44" i="2" s="1"/>
  <c r="Z45" i="2"/>
  <c r="Y46" i="2" s="1"/>
  <c r="AD43" i="2"/>
  <c r="R45" i="2"/>
  <c r="Q46" i="2" s="1"/>
  <c r="R16" i="2"/>
  <c r="Q17" i="2" s="1"/>
  <c r="AA45" i="7"/>
  <c r="AB45" i="7" s="1"/>
  <c r="AC45" i="7" s="1"/>
  <c r="Z46" i="7"/>
  <c r="Y47" i="7" s="1"/>
  <c r="AA46" i="7"/>
  <c r="AB46" i="7" s="1"/>
  <c r="AD44" i="7"/>
  <c r="R16" i="7"/>
  <c r="Q17" i="7" s="1"/>
  <c r="Z47" i="8" l="1"/>
  <c r="Y48" i="8" s="1"/>
  <c r="S44" i="7"/>
  <c r="T44" i="7" s="1"/>
  <c r="R45" i="7"/>
  <c r="Q46" i="7" s="1"/>
  <c r="S19" i="8"/>
  <c r="T19" i="8" s="1"/>
  <c r="Q20" i="8"/>
  <c r="S18" i="8"/>
  <c r="T18" i="8" s="1"/>
  <c r="S47" i="8"/>
  <c r="T47" i="8" s="1"/>
  <c r="R48" i="8"/>
  <c r="Q49" i="8" s="1"/>
  <c r="S16" i="7"/>
  <c r="T16" i="7" s="1"/>
  <c r="S45" i="2"/>
  <c r="T45" i="2" s="1"/>
  <c r="AD44" i="2"/>
  <c r="Z46" i="2"/>
  <c r="Y47" i="2" s="1"/>
  <c r="AA45" i="2"/>
  <c r="AB45" i="2" s="1"/>
  <c r="AC45" i="2" s="1"/>
  <c r="R46" i="2"/>
  <c r="Q47" i="2" s="1"/>
  <c r="R17" i="2"/>
  <c r="Q18" i="2" s="1"/>
  <c r="S17" i="2"/>
  <c r="T17" i="2" s="1"/>
  <c r="S16" i="2"/>
  <c r="T16" i="2" s="1"/>
  <c r="AD45" i="7"/>
  <c r="AC46" i="7"/>
  <c r="Z47" i="7"/>
  <c r="Y48" i="7" s="1"/>
  <c r="R17" i="7"/>
  <c r="Q18" i="7" s="1"/>
  <c r="S20" i="8" l="1"/>
  <c r="T20" i="8" s="1"/>
  <c r="R20" i="8"/>
  <c r="Q21" i="8" s="1"/>
  <c r="S46" i="7"/>
  <c r="T46" i="7" s="1"/>
  <c r="R46" i="7"/>
  <c r="Q47" i="7" s="1"/>
  <c r="S45" i="7"/>
  <c r="T45" i="7" s="1"/>
  <c r="AA47" i="8"/>
  <c r="AB47" i="8" s="1"/>
  <c r="AC47" i="8" s="1"/>
  <c r="AD47" i="8" s="1"/>
  <c r="Z48" i="8"/>
  <c r="Y49" i="8" s="1"/>
  <c r="AA48" i="8"/>
  <c r="AB48" i="8" s="1"/>
  <c r="S48" i="8"/>
  <c r="T48" i="8" s="1"/>
  <c r="R49" i="8"/>
  <c r="Q50" i="8" s="1"/>
  <c r="S17" i="7"/>
  <c r="T17" i="7" s="1"/>
  <c r="AD45" i="2"/>
  <c r="AA46" i="2"/>
  <c r="AB46" i="2" s="1"/>
  <c r="AC46" i="2" s="1"/>
  <c r="Z47" i="2"/>
  <c r="Y48" i="2" s="1"/>
  <c r="R47" i="2"/>
  <c r="Q48" i="2" s="1"/>
  <c r="S46" i="2"/>
  <c r="T46" i="2" s="1"/>
  <c r="R18" i="2"/>
  <c r="Q19" i="2" s="1"/>
  <c r="AD46" i="7"/>
  <c r="AA47" i="7"/>
  <c r="AB47" i="7" s="1"/>
  <c r="AC47" i="7" s="1"/>
  <c r="Z48" i="7"/>
  <c r="Y49" i="7" s="1"/>
  <c r="R18" i="7"/>
  <c r="Q19" i="7" s="1"/>
  <c r="AC48" i="8" l="1"/>
  <c r="AD48" i="8" s="1"/>
  <c r="Z49" i="8"/>
  <c r="Y50" i="8" s="1"/>
  <c r="R47" i="7"/>
  <c r="Q48" i="7" s="1"/>
  <c r="R21" i="8"/>
  <c r="Q22" i="8" s="1"/>
  <c r="S21" i="8"/>
  <c r="T21" i="8" s="1"/>
  <c r="S49" i="8"/>
  <c r="T49" i="8" s="1"/>
  <c r="R50" i="8"/>
  <c r="Q51" i="8" s="1"/>
  <c r="S18" i="7"/>
  <c r="T18" i="7" s="1"/>
  <c r="AA48" i="7"/>
  <c r="AB48" i="7" s="1"/>
  <c r="AC48" i="7" s="1"/>
  <c r="AD46" i="2"/>
  <c r="AA47" i="2"/>
  <c r="AB47" i="2" s="1"/>
  <c r="AC47" i="2" s="1"/>
  <c r="AA48" i="2"/>
  <c r="AB48" i="2" s="1"/>
  <c r="Z48" i="2"/>
  <c r="Y49" i="2" s="1"/>
  <c r="R48" i="2"/>
  <c r="Q49" i="2" s="1"/>
  <c r="S47" i="2"/>
  <c r="T47" i="2" s="1"/>
  <c r="R19" i="2"/>
  <c r="Q20" i="2" s="1"/>
  <c r="S18" i="2"/>
  <c r="T18" i="2" s="1"/>
  <c r="AD47" i="7"/>
  <c r="R19" i="7"/>
  <c r="Q20" i="7" s="1"/>
  <c r="Z49" i="7"/>
  <c r="Y50" i="7" s="1"/>
  <c r="R22" i="8" l="1"/>
  <c r="Q23" i="8" s="1"/>
  <c r="S48" i="7"/>
  <c r="T48" i="7" s="1"/>
  <c r="R48" i="7"/>
  <c r="Q49" i="7" s="1"/>
  <c r="AA49" i="8"/>
  <c r="AB49" i="8" s="1"/>
  <c r="AC49" i="8" s="1"/>
  <c r="AD49" i="8" s="1"/>
  <c r="S47" i="7"/>
  <c r="T47" i="7" s="1"/>
  <c r="Z50" i="8"/>
  <c r="Y51" i="8" s="1"/>
  <c r="AA50" i="8"/>
  <c r="AB50" i="8" s="1"/>
  <c r="AC50" i="8" s="1"/>
  <c r="AD50" i="8" s="1"/>
  <c r="S50" i="8"/>
  <c r="T50" i="8" s="1"/>
  <c r="R51" i="8"/>
  <c r="Q52" i="8" s="1"/>
  <c r="S19" i="7"/>
  <c r="T19" i="7" s="1"/>
  <c r="AC48" i="2"/>
  <c r="AD47" i="2"/>
  <c r="Z49" i="2"/>
  <c r="Y50" i="2" s="1"/>
  <c r="R49" i="2"/>
  <c r="Q50" i="2" s="1"/>
  <c r="S48" i="2"/>
  <c r="T48" i="2" s="1"/>
  <c r="R20" i="2"/>
  <c r="Q21" i="2" s="1"/>
  <c r="S19" i="2"/>
  <c r="T19" i="2" s="1"/>
  <c r="Z50" i="7"/>
  <c r="Y51" i="7" s="1"/>
  <c r="AD48" i="7"/>
  <c r="AA49" i="7"/>
  <c r="AB49" i="7" s="1"/>
  <c r="AC49" i="7" s="1"/>
  <c r="R20" i="7"/>
  <c r="S20" i="7" s="1"/>
  <c r="T20" i="7" s="1"/>
  <c r="Z51" i="8" l="1"/>
  <c r="Y52" i="8" s="1"/>
  <c r="AA51" i="8"/>
  <c r="AB51" i="8" s="1"/>
  <c r="AC51" i="8" s="1"/>
  <c r="AD51" i="8" s="1"/>
  <c r="R49" i="7"/>
  <c r="Q50" i="7" s="1"/>
  <c r="R23" i="8"/>
  <c r="Q24" i="8" s="1"/>
  <c r="S22" i="8"/>
  <c r="T22" i="8" s="1"/>
  <c r="S51" i="8"/>
  <c r="T51" i="8" s="1"/>
  <c r="U10" i="8"/>
  <c r="R52" i="8"/>
  <c r="Q53" i="8" s="1"/>
  <c r="S49" i="2"/>
  <c r="T49" i="2" s="1"/>
  <c r="Z50" i="2"/>
  <c r="Y51" i="2" s="1"/>
  <c r="AA49" i="2"/>
  <c r="AB49" i="2" s="1"/>
  <c r="AC49" i="2" s="1"/>
  <c r="AD48" i="2"/>
  <c r="R50" i="2"/>
  <c r="Q51" i="2" s="1"/>
  <c r="R21" i="2"/>
  <c r="Q22" i="2" s="1"/>
  <c r="S21" i="2"/>
  <c r="T21" i="2" s="1"/>
  <c r="S20" i="2"/>
  <c r="T20" i="2" s="1"/>
  <c r="AD49" i="7"/>
  <c r="AA50" i="7"/>
  <c r="AB50" i="7" s="1"/>
  <c r="AC50" i="7" s="1"/>
  <c r="Z51" i="7"/>
  <c r="Y52" i="7" s="1"/>
  <c r="S23" i="8" l="1"/>
  <c r="T23" i="8" s="1"/>
  <c r="R24" i="8"/>
  <c r="Q25" i="8" s="1"/>
  <c r="R25" i="8" s="1"/>
  <c r="S25" i="8" s="1"/>
  <c r="T25" i="8" s="1"/>
  <c r="R50" i="7"/>
  <c r="Q51" i="7" s="1"/>
  <c r="S49" i="7"/>
  <c r="T49" i="7" s="1"/>
  <c r="S50" i="2"/>
  <c r="T50" i="2" s="1"/>
  <c r="Z52" i="8"/>
  <c r="Y53" i="8" s="1"/>
  <c r="AA52" i="8"/>
  <c r="AB52" i="8" s="1"/>
  <c r="AC52" i="8" s="1"/>
  <c r="AD52" i="8" s="1"/>
  <c r="S52" i="8"/>
  <c r="T52" i="8" s="1"/>
  <c r="R53" i="8"/>
  <c r="Q54" i="8" s="1"/>
  <c r="V10" i="8"/>
  <c r="U11" i="8"/>
  <c r="AD49" i="2"/>
  <c r="AA50" i="2"/>
  <c r="AB50" i="2" s="1"/>
  <c r="AC50" i="2" s="1"/>
  <c r="Z51" i="2"/>
  <c r="Y52" i="2" s="1"/>
  <c r="R51" i="2"/>
  <c r="Q52" i="2" s="1"/>
  <c r="S51" i="2"/>
  <c r="T51" i="2" s="1"/>
  <c r="R22" i="2"/>
  <c r="Q23" i="2" s="1"/>
  <c r="AA51" i="7"/>
  <c r="AB51" i="7" s="1"/>
  <c r="AC51" i="7" s="1"/>
  <c r="AD50" i="7"/>
  <c r="Z52" i="7"/>
  <c r="Y53" i="7" s="1"/>
  <c r="Z53" i="8" l="1"/>
  <c r="Y54" i="8" s="1"/>
  <c r="AA53" i="8"/>
  <c r="AB53" i="8" s="1"/>
  <c r="AC53" i="8" s="1"/>
  <c r="AD53" i="8" s="1"/>
  <c r="R51" i="7"/>
  <c r="Q52" i="7" s="1"/>
  <c r="S50" i="7"/>
  <c r="T50" i="7" s="1"/>
  <c r="S24" i="8"/>
  <c r="T24" i="8" s="1"/>
  <c r="S54" i="8"/>
  <c r="S53" i="8"/>
  <c r="T53" i="8" s="1"/>
  <c r="R54" i="8"/>
  <c r="Q55" i="8" s="1"/>
  <c r="V11" i="8"/>
  <c r="U12" i="8"/>
  <c r="AD50" i="2"/>
  <c r="AA51" i="2"/>
  <c r="AB51" i="2" s="1"/>
  <c r="AC51" i="2" s="1"/>
  <c r="Z52" i="2"/>
  <c r="Y53" i="2" s="1"/>
  <c r="AA52" i="2"/>
  <c r="AB52" i="2" s="1"/>
  <c r="R52" i="2"/>
  <c r="Q53" i="2" s="1"/>
  <c r="R23" i="2"/>
  <c r="Q24" i="2" s="1"/>
  <c r="S23" i="2"/>
  <c r="T23" i="2" s="1"/>
  <c r="S22" i="2"/>
  <c r="T22" i="2" s="1"/>
  <c r="AA52" i="7"/>
  <c r="AB52" i="7" s="1"/>
  <c r="AC52" i="7" s="1"/>
  <c r="Z53" i="7"/>
  <c r="Y54" i="7" s="1"/>
  <c r="AD51" i="7"/>
  <c r="S52" i="7" l="1"/>
  <c r="T52" i="7" s="1"/>
  <c r="R52" i="7"/>
  <c r="Q53" i="7" s="1"/>
  <c r="S51" i="7"/>
  <c r="T51" i="7" s="1"/>
  <c r="Z54" i="8"/>
  <c r="Y55" i="8" s="1"/>
  <c r="AA54" i="8"/>
  <c r="AB54" i="8" s="1"/>
  <c r="AC54" i="8" s="1"/>
  <c r="AD54" i="8" s="1"/>
  <c r="T54" i="8"/>
  <c r="V12" i="8"/>
  <c r="U13" i="8"/>
  <c r="R55" i="8"/>
  <c r="Q56" i="8" s="1"/>
  <c r="AC52" i="2"/>
  <c r="AD51" i="2"/>
  <c r="Z53" i="2"/>
  <c r="Y54" i="2" s="1"/>
  <c r="R53" i="2"/>
  <c r="Q54" i="2" s="1"/>
  <c r="S53" i="2"/>
  <c r="T53" i="2" s="1"/>
  <c r="S52" i="2"/>
  <c r="T52" i="2" s="1"/>
  <c r="R24" i="2"/>
  <c r="Q25" i="2" s="1"/>
  <c r="AD52" i="7"/>
  <c r="AA53" i="7"/>
  <c r="AB53" i="7" s="1"/>
  <c r="AC53" i="7" s="1"/>
  <c r="Z54" i="7"/>
  <c r="Y55" i="7" s="1"/>
  <c r="Z55" i="8" l="1"/>
  <c r="Y56" i="8" s="1"/>
  <c r="AA55" i="8"/>
  <c r="AB55" i="8" s="1"/>
  <c r="AC55" i="8" s="1"/>
  <c r="AD55" i="8" s="1"/>
  <c r="R53" i="7"/>
  <c r="Q54" i="7" s="1"/>
  <c r="S55" i="8"/>
  <c r="T55" i="8" s="1"/>
  <c r="V13" i="8"/>
  <c r="U14" i="8"/>
  <c r="R56" i="8"/>
  <c r="S56" i="8" s="1"/>
  <c r="AA53" i="2"/>
  <c r="AB53" i="2" s="1"/>
  <c r="AC53" i="2" s="1"/>
  <c r="Z54" i="2"/>
  <c r="Y55" i="2" s="1"/>
  <c r="AD52" i="2"/>
  <c r="R54" i="2"/>
  <c r="Q55" i="2" s="1"/>
  <c r="R25" i="2"/>
  <c r="Q26" i="2" s="1"/>
  <c r="S25" i="2"/>
  <c r="T25" i="2" s="1"/>
  <c r="S24" i="2"/>
  <c r="T24" i="2" s="1"/>
  <c r="AD53" i="7"/>
  <c r="Z55" i="7"/>
  <c r="Y56" i="7" s="1"/>
  <c r="AA55" i="7"/>
  <c r="AB55" i="7" s="1"/>
  <c r="AA54" i="7"/>
  <c r="AB54" i="7" s="1"/>
  <c r="AC54" i="7" s="1"/>
  <c r="R54" i="7" l="1"/>
  <c r="Q55" i="7" s="1"/>
  <c r="S53" i="7"/>
  <c r="T53" i="7" s="1"/>
  <c r="Z56" i="8"/>
  <c r="Y57" i="8" s="1"/>
  <c r="AA56" i="8"/>
  <c r="AB56" i="8" s="1"/>
  <c r="AC56" i="8" s="1"/>
  <c r="AD56" i="8" s="1"/>
  <c r="V14" i="8"/>
  <c r="U15" i="8"/>
  <c r="T56" i="8"/>
  <c r="AD53" i="2"/>
  <c r="Z55" i="2"/>
  <c r="Y56" i="2" s="1"/>
  <c r="AA54" i="2"/>
  <c r="AB54" i="2" s="1"/>
  <c r="AC54" i="2" s="1"/>
  <c r="R55" i="2"/>
  <c r="Q56" i="2" s="1"/>
  <c r="S54" i="2"/>
  <c r="T54" i="2" s="1"/>
  <c r="R26" i="2"/>
  <c r="Q27" i="2" s="1"/>
  <c r="AD54" i="7"/>
  <c r="AC55" i="7"/>
  <c r="Z56" i="7"/>
  <c r="Y57" i="7" s="1"/>
  <c r="S55" i="2" l="1"/>
  <c r="T55" i="2" s="1"/>
  <c r="Z57" i="8"/>
  <c r="Y58" i="8" s="1"/>
  <c r="AA57" i="8"/>
  <c r="AB57" i="8" s="1"/>
  <c r="AC57" i="8" s="1"/>
  <c r="AD57" i="8" s="1"/>
  <c r="R55" i="7"/>
  <c r="Q56" i="7" s="1"/>
  <c r="S54" i="7"/>
  <c r="T54" i="7" s="1"/>
  <c r="V15" i="8"/>
  <c r="U16" i="8"/>
  <c r="AD54" i="2"/>
  <c r="AA55" i="2"/>
  <c r="AB55" i="2" s="1"/>
  <c r="AC55" i="2" s="1"/>
  <c r="Z56" i="2"/>
  <c r="Y57" i="2" s="1"/>
  <c r="R56" i="2"/>
  <c r="Q57" i="2" s="1"/>
  <c r="R27" i="2"/>
  <c r="Q28" i="2" s="1"/>
  <c r="S27" i="2"/>
  <c r="T27" i="2" s="1"/>
  <c r="S26" i="2"/>
  <c r="T26" i="2" s="1"/>
  <c r="AA56" i="7"/>
  <c r="AB56" i="7" s="1"/>
  <c r="AC56" i="7" s="1"/>
  <c r="Z57" i="7"/>
  <c r="Y58" i="7" s="1"/>
  <c r="AD55" i="7"/>
  <c r="R56" i="7" l="1"/>
  <c r="Q57" i="7" s="1"/>
  <c r="R57" i="7" s="1"/>
  <c r="S57" i="7" s="1"/>
  <c r="T57" i="7" s="1"/>
  <c r="S55" i="7"/>
  <c r="T55" i="7" s="1"/>
  <c r="Z58" i="8"/>
  <c r="Y59" i="8" s="1"/>
  <c r="V16" i="8"/>
  <c r="U17" i="8"/>
  <c r="AD55" i="2"/>
  <c r="Z57" i="2"/>
  <c r="Y58" i="2" s="1"/>
  <c r="AA56" i="2"/>
  <c r="AB56" i="2" s="1"/>
  <c r="AC56" i="2" s="1"/>
  <c r="R57" i="2"/>
  <c r="S57" i="2" s="1"/>
  <c r="T57" i="2" s="1"/>
  <c r="S56" i="2"/>
  <c r="T56" i="2" s="1"/>
  <c r="R28" i="2"/>
  <c r="Q29" i="2" s="1"/>
  <c r="AA57" i="7"/>
  <c r="AB57" i="7" s="1"/>
  <c r="AC57" i="7" s="1"/>
  <c r="Z58" i="7"/>
  <c r="Y59" i="7" s="1"/>
  <c r="AD56" i="7"/>
  <c r="AA58" i="8" l="1"/>
  <c r="AB58" i="8" s="1"/>
  <c r="AC58" i="8" s="1"/>
  <c r="AD58" i="8" s="1"/>
  <c r="Z59" i="8"/>
  <c r="Y60" i="8" s="1"/>
  <c r="AA59" i="8"/>
  <c r="AB59" i="8" s="1"/>
  <c r="AC59" i="8" s="1"/>
  <c r="S56" i="7"/>
  <c r="T56" i="7" s="1"/>
  <c r="V17" i="8"/>
  <c r="U18" i="8"/>
  <c r="AD56" i="2"/>
  <c r="AA57" i="2"/>
  <c r="AB57" i="2" s="1"/>
  <c r="AC57" i="2" s="1"/>
  <c r="Z58" i="2"/>
  <c r="Y59" i="2" s="1"/>
  <c r="R29" i="2"/>
  <c r="Q30" i="2" s="1"/>
  <c r="S29" i="2"/>
  <c r="T29" i="2" s="1"/>
  <c r="S28" i="2"/>
  <c r="T28" i="2" s="1"/>
  <c r="AD57" i="7"/>
  <c r="AA58" i="7"/>
  <c r="AB58" i="7" s="1"/>
  <c r="AC58" i="7" s="1"/>
  <c r="Z59" i="7"/>
  <c r="AD59" i="8" l="1"/>
  <c r="Z60" i="8"/>
  <c r="Y61" i="8" s="1"/>
  <c r="V18" i="8"/>
  <c r="U19" i="8"/>
  <c r="AD57" i="2"/>
  <c r="AA58" i="2"/>
  <c r="AB58" i="2" s="1"/>
  <c r="AC58" i="2" s="1"/>
  <c r="Z59" i="2"/>
  <c r="Y60" i="2" s="1"/>
  <c r="R30" i="2"/>
  <c r="S30" i="2" s="1"/>
  <c r="T30" i="2" s="1"/>
  <c r="AD58" i="7"/>
  <c r="AA59" i="7"/>
  <c r="AB59" i="7" s="1"/>
  <c r="AC59" i="7" s="1"/>
  <c r="Z61" i="8" l="1"/>
  <c r="Y62" i="8" s="1"/>
  <c r="AA61" i="8"/>
  <c r="AB61" i="8" s="1"/>
  <c r="AA60" i="8"/>
  <c r="AB60" i="8" s="1"/>
  <c r="AC60" i="8" s="1"/>
  <c r="V19" i="8"/>
  <c r="U20" i="8"/>
  <c r="AD58" i="2"/>
  <c r="AA59" i="2"/>
  <c r="AB59" i="2" s="1"/>
  <c r="AC59" i="2" s="1"/>
  <c r="Z60" i="2"/>
  <c r="Y61" i="2" s="1"/>
  <c r="AD59" i="7"/>
  <c r="AC61" i="8" l="1"/>
  <c r="AD60" i="8"/>
  <c r="Z62" i="8"/>
  <c r="AA62" i="8"/>
  <c r="AB62" i="8" s="1"/>
  <c r="V20" i="8"/>
  <c r="U21" i="8"/>
  <c r="AD59" i="2"/>
  <c r="Z61" i="2"/>
  <c r="Y62" i="2" s="1"/>
  <c r="AA60" i="2"/>
  <c r="AB60" i="2" s="1"/>
  <c r="AC60" i="2" s="1"/>
  <c r="AC62" i="8" l="1"/>
  <c r="AD62" i="8" s="1"/>
  <c r="AD61" i="8"/>
  <c r="U22" i="8"/>
  <c r="V21" i="8"/>
  <c r="AD60" i="2"/>
  <c r="AA61" i="2"/>
  <c r="AB61" i="2" s="1"/>
  <c r="AC61" i="2" s="1"/>
  <c r="Z62" i="2"/>
  <c r="Y63" i="2" s="1"/>
  <c r="U10" i="2"/>
  <c r="U23" i="8" l="1"/>
  <c r="U24" i="8" s="1"/>
  <c r="V22" i="8"/>
  <c r="AD61" i="2"/>
  <c r="AA62" i="2"/>
  <c r="AB62" i="2" s="1"/>
  <c r="AC62" i="2" s="1"/>
  <c r="Z63" i="2"/>
  <c r="Y64" i="2" s="1"/>
  <c r="U11" i="2"/>
  <c r="V10" i="2"/>
  <c r="V24" i="8" l="1"/>
  <c r="U25" i="8"/>
  <c r="V25" i="8" s="1"/>
  <c r="V23" i="8"/>
  <c r="AD62" i="2"/>
  <c r="AA63" i="2"/>
  <c r="AB63" i="2" s="1"/>
  <c r="AC63" i="2" s="1"/>
  <c r="Z64" i="2"/>
  <c r="Y65" i="2" s="1"/>
  <c r="V11" i="2"/>
  <c r="U12" i="2"/>
  <c r="AD63" i="2" l="1"/>
  <c r="Z65" i="2"/>
  <c r="Y66" i="2" s="1"/>
  <c r="AA64" i="2"/>
  <c r="AB64" i="2" s="1"/>
  <c r="AC64" i="2" s="1"/>
  <c r="U13" i="2"/>
  <c r="V12" i="2"/>
  <c r="AD64" i="2" l="1"/>
  <c r="Z66" i="2"/>
  <c r="AA66" i="2"/>
  <c r="AB66" i="2" s="1"/>
  <c r="AA65" i="2"/>
  <c r="AB65" i="2" s="1"/>
  <c r="AC65" i="2" s="1"/>
  <c r="V13" i="2"/>
  <c r="U14" i="2"/>
  <c r="AC66" i="2" l="1"/>
  <c r="AD66" i="2" s="1"/>
  <c r="AD65" i="2"/>
  <c r="U15" i="2"/>
  <c r="V14" i="2"/>
  <c r="V15" i="2" l="1"/>
  <c r="U16" i="2"/>
  <c r="U17" i="2" l="1"/>
  <c r="V16" i="2"/>
  <c r="V17" i="2" l="1"/>
  <c r="U18" i="2"/>
  <c r="U19" i="2" l="1"/>
  <c r="V18" i="2"/>
  <c r="V19" i="2" l="1"/>
  <c r="U20" i="2"/>
  <c r="U21" i="2" l="1"/>
  <c r="V20" i="2"/>
  <c r="V21" i="2" l="1"/>
  <c r="U22" i="2"/>
  <c r="U23" i="2" l="1"/>
  <c r="V22" i="2"/>
  <c r="V23" i="2" l="1"/>
  <c r="U24" i="2"/>
  <c r="U25" i="2" l="1"/>
  <c r="V24" i="2"/>
  <c r="V25" i="2" l="1"/>
  <c r="U26" i="2"/>
  <c r="U27" i="2" l="1"/>
  <c r="V26" i="2"/>
  <c r="V27" i="2" l="1"/>
  <c r="U28" i="2"/>
  <c r="U29" i="2" l="1"/>
  <c r="V28" i="2"/>
  <c r="V29" i="2" l="1"/>
  <c r="U30" i="2"/>
  <c r="V30" i="2" s="1"/>
  <c r="U10" i="7"/>
  <c r="V10" i="7" l="1"/>
  <c r="U11" i="7"/>
  <c r="V11" i="7" l="1"/>
  <c r="U12" i="7"/>
  <c r="U13" i="7" l="1"/>
  <c r="V12" i="7"/>
  <c r="V13" i="7" l="1"/>
  <c r="U14" i="7"/>
  <c r="V14" i="7" l="1"/>
  <c r="U15" i="7"/>
  <c r="U16" i="7" l="1"/>
  <c r="V15" i="7"/>
  <c r="V16" i="7" l="1"/>
  <c r="U17" i="7"/>
  <c r="V17" i="7" l="1"/>
  <c r="U18" i="7"/>
  <c r="U19" i="7" l="1"/>
  <c r="U20" i="7" s="1"/>
  <c r="V18" i="7"/>
  <c r="V20" i="7" l="1"/>
  <c r="V19" i="7"/>
  <c r="U39" i="8"/>
  <c r="V39" i="8" l="1"/>
  <c r="U40" i="8"/>
  <c r="U41" i="8" l="1"/>
  <c r="V40" i="8"/>
  <c r="V41" i="8" l="1"/>
  <c r="U42" i="8"/>
  <c r="U43" i="8" l="1"/>
  <c r="V42" i="8"/>
  <c r="U44" i="8" l="1"/>
  <c r="V43" i="8"/>
  <c r="U45" i="8" l="1"/>
  <c r="V44" i="8"/>
  <c r="V45" i="8" l="1"/>
  <c r="U46" i="8"/>
  <c r="U47" i="8" l="1"/>
  <c r="V46" i="8"/>
  <c r="U48" i="8" l="1"/>
  <c r="V47" i="8"/>
  <c r="U49" i="8" l="1"/>
  <c r="V48" i="8"/>
  <c r="V49" i="8" l="1"/>
  <c r="U50" i="8"/>
  <c r="U51" i="8" l="1"/>
  <c r="V50" i="8"/>
  <c r="U52" i="8" l="1"/>
  <c r="V51" i="8"/>
  <c r="U53" i="8" l="1"/>
  <c r="V52" i="8"/>
  <c r="V53" i="8" l="1"/>
  <c r="U54" i="8"/>
  <c r="V54" i="8" l="1"/>
  <c r="U55" i="8"/>
  <c r="U56" i="8" l="1"/>
  <c r="V55" i="8"/>
  <c r="V56" i="8" l="1"/>
  <c r="V39" i="7" l="1"/>
  <c r="U40" i="7"/>
  <c r="V40" i="7" l="1"/>
  <c r="U41" i="7"/>
  <c r="U42" i="7" l="1"/>
  <c r="V41" i="7"/>
  <c r="V42" i="7" l="1"/>
  <c r="U43" i="7"/>
  <c r="V43" i="7" l="1"/>
  <c r="U44" i="7"/>
  <c r="V44" i="7" l="1"/>
  <c r="U45" i="7"/>
  <c r="V45" i="7" l="1"/>
  <c r="U46" i="7"/>
  <c r="V46" i="7" l="1"/>
  <c r="U47" i="7"/>
  <c r="U48" i="7" l="1"/>
  <c r="V47" i="7"/>
  <c r="V48" i="7" l="1"/>
  <c r="U49" i="7"/>
  <c r="V49" i="7" l="1"/>
  <c r="U50" i="7"/>
  <c r="U51" i="7" l="1"/>
  <c r="V50" i="7"/>
  <c r="U52" i="7" l="1"/>
  <c r="V51" i="7"/>
  <c r="V52" i="7" l="1"/>
  <c r="U53" i="7"/>
  <c r="U54" i="7" l="1"/>
  <c r="V53" i="7"/>
  <c r="U55" i="7" l="1"/>
  <c r="V54" i="7"/>
  <c r="V55" i="7" l="1"/>
  <c r="U56" i="7"/>
  <c r="U57" i="7" s="1"/>
  <c r="V56" i="7" l="1"/>
  <c r="V57" i="7"/>
  <c r="U39" i="2"/>
  <c r="V39" i="2" l="1"/>
  <c r="U40" i="2"/>
  <c r="V40" i="2" l="1"/>
  <c r="U41" i="2"/>
  <c r="U42" i="2" l="1"/>
  <c r="V41" i="2"/>
  <c r="U43" i="2" l="1"/>
  <c r="V42" i="2"/>
  <c r="V43" i="2" l="1"/>
  <c r="U44" i="2"/>
  <c r="V44" i="2" l="1"/>
  <c r="U45" i="2"/>
  <c r="U46" i="2" l="1"/>
  <c r="V45" i="2"/>
  <c r="U47" i="2" l="1"/>
  <c r="V46" i="2"/>
  <c r="U48" i="2" l="1"/>
  <c r="V47" i="2"/>
  <c r="V48" i="2" l="1"/>
  <c r="U49" i="2"/>
  <c r="U50" i="2" l="1"/>
  <c r="V49" i="2"/>
  <c r="V50" i="2" l="1"/>
  <c r="U51" i="2"/>
  <c r="V51" i="2" l="1"/>
  <c r="U52" i="2"/>
  <c r="V52" i="2" l="1"/>
  <c r="U53" i="2"/>
  <c r="V53" i="2" l="1"/>
  <c r="U54" i="2"/>
  <c r="V54" i="2" l="1"/>
  <c r="U55" i="2"/>
  <c r="U56" i="2" l="1"/>
  <c r="V55" i="2"/>
  <c r="V56" i="2" l="1"/>
  <c r="U57" i="2"/>
  <c r="V57" i="2" s="1"/>
</calcChain>
</file>

<file path=xl/sharedStrings.xml><?xml version="1.0" encoding="utf-8"?>
<sst xmlns="http://schemas.openxmlformats.org/spreadsheetml/2006/main" count="275" uniqueCount="56">
  <si>
    <t>Vazões Médias Mensais (m³/s)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</si>
  <si>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</si>
  <si>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</si>
  <si>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</si>
  <si>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</si>
  <si>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</si>
  <si>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</si>
  <si>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</si>
  <si>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</si>
  <si>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</si>
  <si>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</si>
  <si>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</si>
  <si>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</si>
  <si>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</si>
  <si>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Classe</t>
  </si>
  <si>
    <t>Intervalo da Classe</t>
  </si>
  <si>
    <t>Frequencia Absoluta</t>
  </si>
  <si>
    <t>Frequencia Relativa</t>
  </si>
  <si>
    <t>Frequencia Acumulada</t>
  </si>
  <si>
    <t>%</t>
  </si>
  <si>
    <t>--</t>
  </si>
  <si>
    <t>P (%)</t>
  </si>
  <si>
    <r>
      <t>Q R (m </t>
    </r>
    <r>
      <rPr>
        <vertAlign val="superscript"/>
        <sz val="12"/>
        <color theme="1"/>
        <rFont val="Times New Roman"/>
        <family val="1"/>
      </rPr>
      <t>3 </t>
    </r>
    <r>
      <rPr>
        <sz val="12"/>
        <color theme="1"/>
        <rFont val="Times New Roman"/>
        <family val="1"/>
      </rPr>
      <t>/s)</t>
    </r>
  </si>
  <si>
    <t>n</t>
  </si>
  <si>
    <t>N</t>
  </si>
  <si>
    <t>A</t>
  </si>
  <si>
    <t>k</t>
  </si>
  <si>
    <t>6D-002 - Águas de Santa Bárbara - Rio Pardo</t>
  </si>
  <si>
    <t>ANÁLISE ENTRE 1956 E 2017</t>
  </si>
  <si>
    <t>ANÁLISE ENTRE 1990 E 2017</t>
  </si>
  <si>
    <t>6D-010 - S. Pedro Turvo - Ribeirão São João</t>
  </si>
  <si>
    <t>ETAPA</t>
  </si>
  <si>
    <t>DESCRIÇÃO DA METODOLOGIA (OBS.: EM TODAS AS ABAS AS FUNÇÕES DO EXCEL ESTÃO EXPLÍCITAS E SÃO EDITÁVEIS)</t>
  </si>
  <si>
    <t>Trata-se da série histórica de vazões médias mensais. Ela pode ser obtida consultando-se o Banco de Dados Hidrológicos do DAEE &lt;http://www.hidrologia.daee.sp.gov.br/&gt; e buscando-se pelo código da estação fluviométrica (em destaque no nome da aba e no título do Gráfico). Os anos disponíveis são variados e podem ocorrer falhas (meses sem dados), sugerimos utilizar a mediana ou média do mês nos anos com dados.</t>
  </si>
  <si>
    <t>Trata-se da análise de frequência dos dados antes de 1990. Acima são contados o número total de vazões médias mensais antes de 1990 (n), a amplitude dos dados (A), o número de classes (N) e o intervalo de classe (k). Arredondou-se para cima o número de classes. Calculou-se o intervalo superior de cada classe (coluna Q) e o limite inferior (coluna R). A partir desses limites foi feita a contagem de valores entre os limites da classe (coluna S) e sua probabilidade de ocorrência (coluna T). Em seguida calculou-se a frequência acumulada em valor decimal (coluna U) e porcentagem (V). Essa soma da frequência acumulada é feita das maiores vazões para as menores pois as menores estão "inclusas" nas vazões maiores, ou seja, quanto maior a vazão, menor a probabilidade dela ocorrer.</t>
  </si>
  <si>
    <t>Trata-se da análise de frequência dos dados a partir de 1990. Acima são contados o número total de vazões médias mensais a partir de 1990 (n), a amplitude dos dados (A), o número de classes (N) e o intervalo de classe (k). Arredondou-se para cima o número de classes. Calculou-se o intervalo superior de cada classe (coluna Q) e o limite inferior (coluna R). A partir desses limites foi feita a contagem de valores entre os limites da classe (coluna S) e sua probabilidade de ocorrência (coluna T). Em seguida calculou-se a frequência acumulada em valor decimal (coluna U) e porcentagem (V). Essa soma da frequência acumulada é feita das maiores vazões para as menores pois as menores estão "inclusas" nas vazões maiores, ou seja, quanto maior a vazão, menor a probabilidade dela ocorrer.</t>
  </si>
  <si>
    <t>Com os dados de área total da bacia monitorada (que podem são obtidos na mesma consulta da Etapa 1) é possível obter uma análise de frequência com vazões regionalizadas a partir do método de Liazi et al. (1988) automatizado no site no software disponível no link ao lado &lt;http://www.daee.sp.gov.br/index.php?option=com_content&amp;view=article&amp;id=1455%3Aprograma-de-regionalizacao-hidrologica&amp;catid=67%3Ahidrologia&amp;Itemid=79&gt;</t>
  </si>
  <si>
    <t>Regionalização de Vazões para essa bacia (com 3.407 km²)</t>
  </si>
  <si>
    <t>Regionalização de Vazões para essa bacia (com 720 km²)</t>
  </si>
  <si>
    <t>ANÁLISE ENTRE 1970 E 2017</t>
  </si>
  <si>
    <t>7D-006 - Palmital - Ribeirão do Veado</t>
  </si>
  <si>
    <t>Regionalização de Vazões para essa bacia (com 934 km²)</t>
  </si>
  <si>
    <t>Regionalização de Vazões para essa bacia (com 646 km²)</t>
  </si>
  <si>
    <t>ANÁLISE ENTRE 1979 E 2017</t>
  </si>
  <si>
    <t>7D-012 - Rancharia - Ribeirão Capivari</t>
  </si>
  <si>
    <t>Regionalização de Vazões para essa bacia (com 1.560 km²)</t>
  </si>
  <si>
    <t>7D-013 - Maracai - Rio Capivara</t>
  </si>
  <si>
    <t>Trata-se da análise de frequência dos dados de toda série histórica. Acima são contados o número total de vazões médias mensais  de toda série histórica (n), a amplitude dos dados (A), o número de classes (N) e o intervalo de classe (k). Arredondou-se para cima o número de classes. Calculou-se o intervalo superior de cada classe (coluna Y) e o limite inferior (coluna z). A partir desses limites foi feita a contagem de valores entre os limites da classe (coluna AA) e sua probabilidade de ocorrência (coluna AB). Em seguida calculou-se a frequência acumulada em valor decimal (coluna AC) e porcentagem (AD). Essa soma da frequência acumulada é feita das maiores vazões para as menores pois as menores estão "inclusas" nas vazões maiores, ou seja, quanto maior a vazão, menor a probabilidade dela ocorrer.</t>
  </si>
  <si>
    <t>As curvas de permanência são plotadas a partir da frequência acumulada em porcentagem (coluna V e AD, conforme explicado nas etapas 2-4) no eixo horizontal e o limite inferior da vazão (coluna R) no eixo vertical. Cada curva é identificada (verificar o menu "Selecionar Dados" no Gráfico) para que sua legenda seja automatizada.</t>
  </si>
  <si>
    <t>ANÁLISE ENTRE 1956 E 1989</t>
  </si>
  <si>
    <t>ANÁLISE ENTRE 1981 E 1989</t>
  </si>
  <si>
    <t>ANÁLISE ENTRE 1970 E 1989</t>
  </si>
  <si>
    <t>ANÁLISE ENTRE 1979 E 1989</t>
  </si>
  <si>
    <t>MEMÓRIA DE CÁLCULO DAS CURVAS DE PERMANÊNCIA</t>
  </si>
  <si>
    <t>ETAPAS DA MEMÓRIA DE CÁLCULO DAS CURVAS DE PERMANÊNCIA EM CADA ABA (POR ESTAÇÃO FLUVIOMÉTRICA ANALISADA NA UGRHI 17)</t>
  </si>
  <si>
    <r>
      <t xml:space="preserve">Para referenciar: SILVA, C.O.F.; MANZIONE, R.L. 2020. Revisitando a regionalização de vazões na região do médio Paranapanema no Estado de São Paulo: utilização de curvas de permanência em microbacias hidrográficas. </t>
    </r>
    <r>
      <rPr>
        <i/>
        <sz val="16"/>
        <color theme="1"/>
        <rFont val="Calibri"/>
        <family val="2"/>
        <scheme val="minor"/>
      </rPr>
      <t>Revista do Instituto Geológico</t>
    </r>
    <r>
      <rPr>
        <sz val="16"/>
        <color theme="1"/>
        <rFont val="Calibri"/>
        <family val="2"/>
        <scheme val="minor"/>
      </rPr>
      <t>, 41(2): 1-13. https://doi.org/10.33958/revig.v41i2.678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</si>
</sst>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111111"/>
      <name val="Times New Roman"/>
      <family val="1"/>
    </font>
    <font>
      <sz val="12"/>
      <color rgb="FF333333"/>
      <name val="Times New Roman"/>
      <family val="1"/>
    </font>
    <font>
      <sz val="12"/>
      <color rgb="FFFFFFFF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E5E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1F6"/>
        <bgColor indexed="64"/>
      </patternFill>
    </fill>
    <fill>
      <patternFill patternType="solid">
        <fgColor rgb="FF4A6BA5"/>
        <bgColor indexed="64"/>
      </patternFill>
    </fill>
    <fill>
      <patternFill patternType="solid">
        <fgColor rgb="FFA5B4C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BBBBBB"/>
      </bottom>
      <diagonal/>
    </border>
    <border>
      <left style="medium">
        <color rgb="FFBBBBBB"/>
      </left>
      <right style="medium">
        <color rgb="FFBBBBBB"/>
      </right>
      <top style="medium">
        <color rgb="FFBBBBBB"/>
      </top>
      <bottom style="medium">
        <color rgb="FFBBBBBB"/>
      </bottom>
      <diagonal/>
    </border>
    <border>
      <left/>
      <right style="medium">
        <color rgb="FFBBBBBB"/>
      </right>
      <top style="medium">
        <color rgb="FFBBBBBB"/>
      </top>
      <bottom style="medium">
        <color rgb="FFBBBBBB"/>
      </bottom>
      <diagonal/>
    </border>
    <border>
      <left style="medium">
        <color rgb="FFBBBBBB"/>
      </left>
      <right style="medium">
        <color rgb="FFBBBBBB"/>
      </right>
      <top/>
      <bottom style="medium">
        <color rgb="FFBBBBBB"/>
      </bottom>
      <diagonal/>
    </border>
    <border>
      <left/>
      <right style="medium">
        <color rgb="FFBBBBBB"/>
      </right>
      <top/>
      <bottom style="medium">
        <color rgb="FFBBBBB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2" fontId="0" fillId="0" borderId="0" xfId="0" applyNumberFormat="1"/>
    <xf numFmtId="0" fontId="6" fillId="6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 applyNumberFormat="1"/>
    <xf numFmtId="2" fontId="3" fillId="7" borderId="6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2" fillId="9" borderId="8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6D-002 - Águas de Santa Bárbara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Regionalização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'6D-002 - Sta Barbara'!$Y$5:$AN$5</c:f>
              <c:numCache>
                <c:formatCode>General</c:formatCode>
                <c:ptCount val="1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</c:numCache>
            </c:numRef>
          </c:xVal>
          <c:yVal>
            <c:numRef>
              <c:f>'6D-002 - Sta Barbara'!$Y$6:$AN$6</c:f>
              <c:numCache>
                <c:formatCode>0.00</c:formatCode>
                <c:ptCount val="16"/>
                <c:pt idx="0">
                  <c:v>80.908000000000001</c:v>
                </c:pt>
                <c:pt idx="1">
                  <c:v>66.962000000000003</c:v>
                </c:pt>
                <c:pt idx="2">
                  <c:v>56.19</c:v>
                </c:pt>
                <c:pt idx="3">
                  <c:v>48.694000000000003</c:v>
                </c:pt>
                <c:pt idx="4">
                  <c:v>42.378999999999998</c:v>
                </c:pt>
                <c:pt idx="5">
                  <c:v>37.853999999999999</c:v>
                </c:pt>
                <c:pt idx="6">
                  <c:v>31.167999999999999</c:v>
                </c:pt>
                <c:pt idx="7">
                  <c:v>26.643000000000001</c:v>
                </c:pt>
                <c:pt idx="8">
                  <c:v>22.928999999999998</c:v>
                </c:pt>
                <c:pt idx="9">
                  <c:v>19.991</c:v>
                </c:pt>
                <c:pt idx="10">
                  <c:v>18.471</c:v>
                </c:pt>
                <c:pt idx="11">
                  <c:v>17.087</c:v>
                </c:pt>
                <c:pt idx="12">
                  <c:v>15.837</c:v>
                </c:pt>
                <c:pt idx="13">
                  <c:v>14.183</c:v>
                </c:pt>
                <c:pt idx="14">
                  <c:v>12.257999999999999</c:v>
                </c:pt>
                <c:pt idx="15">
                  <c:v>7.53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00-4865-B072-7C9193D48C2B}"/>
            </c:ext>
          </c:extLst>
        </c:ser>
        <c:ser>
          <c:idx val="1"/>
          <c:order val="1"/>
          <c:tx>
            <c:v>Obs. Entre 1956 e 2017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'6D-002 - Sta Barbara'!$AD$39:$AD$664</c:f>
              <c:numCache>
                <c:formatCode>General</c:formatCode>
                <c:ptCount val="626"/>
                <c:pt idx="0">
                  <c:v>0.13642564802182811</c:v>
                </c:pt>
                <c:pt idx="1">
                  <c:v>0.13642564802182811</c:v>
                </c:pt>
                <c:pt idx="2">
                  <c:v>0.27285129604365621</c:v>
                </c:pt>
                <c:pt idx="3">
                  <c:v>0.40927694406548432</c:v>
                </c:pt>
                <c:pt idx="4">
                  <c:v>0.40927694406548432</c:v>
                </c:pt>
                <c:pt idx="5">
                  <c:v>0.40927694406548432</c:v>
                </c:pt>
                <c:pt idx="6">
                  <c:v>0.54570259208731242</c:v>
                </c:pt>
                <c:pt idx="7">
                  <c:v>0.68212824010914053</c:v>
                </c:pt>
                <c:pt idx="8">
                  <c:v>0.81855388813096863</c:v>
                </c:pt>
                <c:pt idx="9">
                  <c:v>0.95497953615279674</c:v>
                </c:pt>
                <c:pt idx="10">
                  <c:v>1.0914051841746248</c:v>
                </c:pt>
                <c:pt idx="11">
                  <c:v>1.6371077762619373</c:v>
                </c:pt>
                <c:pt idx="12">
                  <c:v>2.7285129604365617</c:v>
                </c:pt>
                <c:pt idx="13">
                  <c:v>3.0013642564802181</c:v>
                </c:pt>
                <c:pt idx="14">
                  <c:v>4.5020463847203276</c:v>
                </c:pt>
                <c:pt idx="15">
                  <c:v>6.2755798090040935</c:v>
                </c:pt>
                <c:pt idx="16">
                  <c:v>8.1855388813096877</c:v>
                </c:pt>
                <c:pt idx="17">
                  <c:v>10.777626193724421</c:v>
                </c:pt>
                <c:pt idx="18">
                  <c:v>14.188267394270124</c:v>
                </c:pt>
                <c:pt idx="19">
                  <c:v>18.963165075034109</c:v>
                </c:pt>
                <c:pt idx="20">
                  <c:v>25.784447476125514</c:v>
                </c:pt>
                <c:pt idx="21">
                  <c:v>35.470668485675311</c:v>
                </c:pt>
                <c:pt idx="22">
                  <c:v>47.885402455661669</c:v>
                </c:pt>
                <c:pt idx="23">
                  <c:v>62.755798090040926</c:v>
                </c:pt>
                <c:pt idx="24">
                  <c:v>78.308321964529327</c:v>
                </c:pt>
                <c:pt idx="25">
                  <c:v>92.633015006821267</c:v>
                </c:pt>
                <c:pt idx="26">
                  <c:v>99.181446111869022</c:v>
                </c:pt>
                <c:pt idx="27">
                  <c:v>99.999999999999986</c:v>
                </c:pt>
              </c:numCache>
            </c:numRef>
          </c:xVal>
          <c:yVal>
            <c:numRef>
              <c:f>'6D-002 - Sta Barbara'!$Z$39:$Z$66</c:f>
              <c:numCache>
                <c:formatCode>0.00</c:formatCode>
                <c:ptCount val="28"/>
                <c:pt idx="0">
                  <c:v>160.86638132786973</c:v>
                </c:pt>
                <c:pt idx="1">
                  <c:v>155.29276265573947</c:v>
                </c:pt>
                <c:pt idx="2">
                  <c:v>149.7191439836092</c:v>
                </c:pt>
                <c:pt idx="3">
                  <c:v>144.14552531147893</c:v>
                </c:pt>
                <c:pt idx="4">
                  <c:v>138.57190663934867</c:v>
                </c:pt>
                <c:pt idx="5">
                  <c:v>132.9982879672184</c:v>
                </c:pt>
                <c:pt idx="6">
                  <c:v>127.42466929508812</c:v>
                </c:pt>
                <c:pt idx="7">
                  <c:v>121.85105062295784</c:v>
                </c:pt>
                <c:pt idx="8">
                  <c:v>116.27743195082756</c:v>
                </c:pt>
                <c:pt idx="9">
                  <c:v>110.70381327869728</c:v>
                </c:pt>
                <c:pt idx="10">
                  <c:v>105.130194606567</c:v>
                </c:pt>
                <c:pt idx="11">
                  <c:v>99.556575934436722</c:v>
                </c:pt>
                <c:pt idx="12">
                  <c:v>93.982957262306442</c:v>
                </c:pt>
                <c:pt idx="13">
                  <c:v>88.409338590176162</c:v>
                </c:pt>
                <c:pt idx="14">
                  <c:v>82.835719918045882</c:v>
                </c:pt>
                <c:pt idx="15">
                  <c:v>77.262101245915602</c:v>
                </c:pt>
                <c:pt idx="16">
                  <c:v>71.688482573785322</c:v>
                </c:pt>
                <c:pt idx="17">
                  <c:v>66.114863901655042</c:v>
                </c:pt>
                <c:pt idx="18">
                  <c:v>60.541245229524769</c:v>
                </c:pt>
                <c:pt idx="19">
                  <c:v>54.967626557394496</c:v>
                </c:pt>
                <c:pt idx="20">
                  <c:v>49.394007885264223</c:v>
                </c:pt>
                <c:pt idx="21">
                  <c:v>43.82038921313395</c:v>
                </c:pt>
                <c:pt idx="22">
                  <c:v>38.246770541003677</c:v>
                </c:pt>
                <c:pt idx="23">
                  <c:v>32.673151868873404</c:v>
                </c:pt>
                <c:pt idx="24">
                  <c:v>27.099533196743131</c:v>
                </c:pt>
                <c:pt idx="25">
                  <c:v>21.525914524612858</c:v>
                </c:pt>
                <c:pt idx="26">
                  <c:v>15.952295852482585</c:v>
                </c:pt>
                <c:pt idx="27">
                  <c:v>10.378677180352312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00-4865-B072-7C9193D48C2B}"/>
            </c:ext>
          </c:extLst>
        </c:ser>
        <c:ser>
          <c:idx val="2"/>
          <c:order val="2"/>
          <c:tx>
            <c:v>Obs. Entre 1990 e 2017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'6D-002 - Sta Barbara'!$V$39:$V$57</c:f>
              <c:numCache>
                <c:formatCode>General</c:formatCode>
                <c:ptCount val="19"/>
                <c:pt idx="0">
                  <c:v>0.3003003003003003</c:v>
                </c:pt>
                <c:pt idx="1">
                  <c:v>0.60060060060060061</c:v>
                </c:pt>
                <c:pt idx="2">
                  <c:v>0.90090090090090091</c:v>
                </c:pt>
                <c:pt idx="3">
                  <c:v>0.90090090090090091</c:v>
                </c:pt>
                <c:pt idx="4">
                  <c:v>1.5015015015015014</c:v>
                </c:pt>
                <c:pt idx="5">
                  <c:v>1.8018018018018018</c:v>
                </c:pt>
                <c:pt idx="6">
                  <c:v>2.4024024024024024</c:v>
                </c:pt>
                <c:pt idx="7">
                  <c:v>3.0030030030030028</c:v>
                </c:pt>
                <c:pt idx="8">
                  <c:v>4.8048048048048049</c:v>
                </c:pt>
                <c:pt idx="9">
                  <c:v>6.0060060060060056</c:v>
                </c:pt>
                <c:pt idx="10">
                  <c:v>9.3093093093093096</c:v>
                </c:pt>
                <c:pt idx="11">
                  <c:v>12.612612612612612</c:v>
                </c:pt>
                <c:pt idx="12">
                  <c:v>19.219219219219219</c:v>
                </c:pt>
                <c:pt idx="13">
                  <c:v>27.627627627627625</c:v>
                </c:pt>
                <c:pt idx="14">
                  <c:v>42.342342342342342</c:v>
                </c:pt>
                <c:pt idx="15">
                  <c:v>64.564564564564563</c:v>
                </c:pt>
                <c:pt idx="16">
                  <c:v>85.585585585585591</c:v>
                </c:pt>
                <c:pt idx="17">
                  <c:v>97.897897897897906</c:v>
                </c:pt>
                <c:pt idx="18">
                  <c:v>100</c:v>
                </c:pt>
              </c:numCache>
            </c:numRef>
          </c:xVal>
          <c:yVal>
            <c:numRef>
              <c:f>'6D-002 - Sta Barbara'!$R$39:$R$57</c:f>
              <c:numCache>
                <c:formatCode>0.00</c:formatCode>
                <c:ptCount val="19"/>
                <c:pt idx="0">
                  <c:v>158.15483903643434</c:v>
                </c:pt>
                <c:pt idx="1">
                  <c:v>149.86967807286868</c:v>
                </c:pt>
                <c:pt idx="2">
                  <c:v>141.58451710930302</c:v>
                </c:pt>
                <c:pt idx="3">
                  <c:v>133.29935614573736</c:v>
                </c:pt>
                <c:pt idx="4">
                  <c:v>125.0141951821717</c:v>
                </c:pt>
                <c:pt idx="5">
                  <c:v>116.72903421860605</c:v>
                </c:pt>
                <c:pt idx="6">
                  <c:v>108.44387325504039</c:v>
                </c:pt>
                <c:pt idx="7">
                  <c:v>100.15871229147473</c:v>
                </c:pt>
                <c:pt idx="8">
                  <c:v>91.87355132790907</c:v>
                </c:pt>
                <c:pt idx="9">
                  <c:v>83.588390364343411</c:v>
                </c:pt>
                <c:pt idx="10">
                  <c:v>75.303229400777752</c:v>
                </c:pt>
                <c:pt idx="11">
                  <c:v>67.018068437212094</c:v>
                </c:pt>
                <c:pt idx="12">
                  <c:v>58.732907473646435</c:v>
                </c:pt>
                <c:pt idx="13">
                  <c:v>50.447746510080776</c:v>
                </c:pt>
                <c:pt idx="14">
                  <c:v>42.162585546515118</c:v>
                </c:pt>
                <c:pt idx="15">
                  <c:v>33.877424582949459</c:v>
                </c:pt>
                <c:pt idx="16">
                  <c:v>25.5922636193838</c:v>
                </c:pt>
                <c:pt idx="17">
                  <c:v>17.307102655818142</c:v>
                </c:pt>
                <c:pt idx="18">
                  <c:v>9.0219416922524847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00-4865-B072-7C9193D48C2B}"/>
            </c:ext>
          </c:extLst>
        </c:ser>
        <c:ser>
          <c:idx val="3"/>
          <c:order val="3"/>
          <c:tx>
            <c:v>Obs. Entre 1956 e 1989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'6D-002 - Sta Barbara'!$V$10:$V$30</c:f>
              <c:numCache>
                <c:formatCode>General</c:formatCode>
                <c:ptCount val="21"/>
                <c:pt idx="0">
                  <c:v>0.75</c:v>
                </c:pt>
                <c:pt idx="1">
                  <c:v>1</c:v>
                </c:pt>
                <c:pt idx="2">
                  <c:v>1</c:v>
                </c:pt>
                <c:pt idx="3">
                  <c:v>2.25</c:v>
                </c:pt>
                <c:pt idx="4">
                  <c:v>3.25</c:v>
                </c:pt>
                <c:pt idx="5">
                  <c:v>5.5</c:v>
                </c:pt>
                <c:pt idx="6">
                  <c:v>6.25</c:v>
                </c:pt>
                <c:pt idx="7">
                  <c:v>8.75</c:v>
                </c:pt>
                <c:pt idx="8">
                  <c:v>10.5</c:v>
                </c:pt>
                <c:pt idx="9">
                  <c:v>14.000000000000002</c:v>
                </c:pt>
                <c:pt idx="10">
                  <c:v>18.000000000000004</c:v>
                </c:pt>
                <c:pt idx="11">
                  <c:v>23.75</c:v>
                </c:pt>
                <c:pt idx="12">
                  <c:v>30.75</c:v>
                </c:pt>
                <c:pt idx="13">
                  <c:v>39.5</c:v>
                </c:pt>
                <c:pt idx="14">
                  <c:v>50</c:v>
                </c:pt>
                <c:pt idx="15">
                  <c:v>61</c:v>
                </c:pt>
                <c:pt idx="16">
                  <c:v>73</c:v>
                </c:pt>
                <c:pt idx="17">
                  <c:v>86.5</c:v>
                </c:pt>
                <c:pt idx="18">
                  <c:v>97.25</c:v>
                </c:pt>
                <c:pt idx="19">
                  <c:v>99.75</c:v>
                </c:pt>
                <c:pt idx="20">
                  <c:v>100</c:v>
                </c:pt>
              </c:numCache>
            </c:numRef>
          </c:xVal>
          <c:yVal>
            <c:numRef>
              <c:f>'6D-002 - Sta Barbara'!$R$10:$R$30</c:f>
              <c:numCache>
                <c:formatCode>0.00</c:formatCode>
                <c:ptCount val="21"/>
                <c:pt idx="0">
                  <c:v>96.523499999999999</c:v>
                </c:pt>
                <c:pt idx="1">
                  <c:v>92.206999999999994</c:v>
                </c:pt>
                <c:pt idx="2">
                  <c:v>87.890499999999989</c:v>
                </c:pt>
                <c:pt idx="3">
                  <c:v>83.573999999999984</c:v>
                </c:pt>
                <c:pt idx="4">
                  <c:v>79.257499999999979</c:v>
                </c:pt>
                <c:pt idx="5">
                  <c:v>74.940999999999974</c:v>
                </c:pt>
                <c:pt idx="6">
                  <c:v>70.624499999999969</c:v>
                </c:pt>
                <c:pt idx="7">
                  <c:v>66.307999999999964</c:v>
                </c:pt>
                <c:pt idx="8">
                  <c:v>61.991499999999967</c:v>
                </c:pt>
                <c:pt idx="9">
                  <c:v>57.674999999999969</c:v>
                </c:pt>
                <c:pt idx="10">
                  <c:v>53.358499999999971</c:v>
                </c:pt>
                <c:pt idx="11">
                  <c:v>49.041999999999973</c:v>
                </c:pt>
                <c:pt idx="12">
                  <c:v>44.725499999999975</c:v>
                </c:pt>
                <c:pt idx="13">
                  <c:v>40.408999999999978</c:v>
                </c:pt>
                <c:pt idx="14">
                  <c:v>36.09249999999998</c:v>
                </c:pt>
                <c:pt idx="15">
                  <c:v>31.775999999999982</c:v>
                </c:pt>
                <c:pt idx="16">
                  <c:v>27.459499999999984</c:v>
                </c:pt>
                <c:pt idx="17">
                  <c:v>23.142999999999986</c:v>
                </c:pt>
                <c:pt idx="18">
                  <c:v>18.826499999999989</c:v>
                </c:pt>
                <c:pt idx="19">
                  <c:v>14.509999999999989</c:v>
                </c:pt>
                <c:pt idx="20">
                  <c:v>10.19349999999999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600-4865-B072-7C9193D48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97696"/>
        <c:axId val="471304912"/>
      </c:scatterChart>
      <c:valAx>
        <c:axId val="4712976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Probabilidade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304912"/>
        <c:crosses val="autoZero"/>
        <c:crossBetween val="midCat"/>
      </c:valAx>
      <c:valAx>
        <c:axId val="4713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29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6D-010 - S. Pedro Turvo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Regionalização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'6D-010 - S. Pedro Turvo'!$Y$5:$AN$5</c:f>
              <c:numCache>
                <c:formatCode>General</c:formatCode>
                <c:ptCount val="1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</c:numCache>
            </c:numRef>
          </c:xVal>
          <c:yVal>
            <c:numRef>
              <c:f>'6D-010 - S. Pedro Turvo'!$Y$6:$AN$6</c:f>
              <c:numCache>
                <c:formatCode>0.00</c:formatCode>
                <c:ptCount val="16"/>
                <c:pt idx="0">
                  <c:v>12.587999999999999</c:v>
                </c:pt>
                <c:pt idx="1">
                  <c:v>10.789</c:v>
                </c:pt>
                <c:pt idx="2">
                  <c:v>9.8859999999999992</c:v>
                </c:pt>
                <c:pt idx="3">
                  <c:v>9.3170000000000002</c:v>
                </c:pt>
                <c:pt idx="4">
                  <c:v>8.7119999999999997</c:v>
                </c:pt>
                <c:pt idx="5">
                  <c:v>8.2360000000000007</c:v>
                </c:pt>
                <c:pt idx="6">
                  <c:v>7.1970000000000001</c:v>
                </c:pt>
                <c:pt idx="7">
                  <c:v>6.5069999999999997</c:v>
                </c:pt>
                <c:pt idx="8">
                  <c:v>5.8819999999999997</c:v>
                </c:pt>
                <c:pt idx="9">
                  <c:v>5.32</c:v>
                </c:pt>
                <c:pt idx="10">
                  <c:v>5.0990000000000002</c:v>
                </c:pt>
                <c:pt idx="11">
                  <c:v>4.7439999999999998</c:v>
                </c:pt>
                <c:pt idx="12">
                  <c:v>4.4660000000000002</c:v>
                </c:pt>
                <c:pt idx="13">
                  <c:v>4.1459999999999999</c:v>
                </c:pt>
                <c:pt idx="14">
                  <c:v>3.7480000000000002</c:v>
                </c:pt>
                <c:pt idx="15">
                  <c:v>2.9870000000000001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AE-41D8-9162-D9AE96CF0BDA}"/>
            </c:ext>
          </c:extLst>
        </c:ser>
        <c:ser>
          <c:idx val="1"/>
          <c:order val="1"/>
          <c:tx>
            <c:v>Obs. Entre 1981 e 2017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'6D-010 - S. Pedro Turvo'!$AD$39:$AD$59</c:f>
              <c:numCache>
                <c:formatCode>General</c:formatCode>
                <c:ptCount val="21"/>
                <c:pt idx="0">
                  <c:v>0.22779043280182232</c:v>
                </c:pt>
                <c:pt idx="1">
                  <c:v>0.45558086560364464</c:v>
                </c:pt>
                <c:pt idx="2">
                  <c:v>0.91116173120728927</c:v>
                </c:pt>
                <c:pt idx="3">
                  <c:v>1.8223234624145785</c:v>
                </c:pt>
                <c:pt idx="4">
                  <c:v>2.0501138952164011</c:v>
                </c:pt>
                <c:pt idx="5">
                  <c:v>2.5056947608200453</c:v>
                </c:pt>
                <c:pt idx="6">
                  <c:v>2.5056947608200453</c:v>
                </c:pt>
                <c:pt idx="7">
                  <c:v>2.9612756264236899</c:v>
                </c:pt>
                <c:pt idx="8">
                  <c:v>4.3280182232346238</c:v>
                </c:pt>
                <c:pt idx="9">
                  <c:v>6.83371298405467</c:v>
                </c:pt>
                <c:pt idx="10">
                  <c:v>9.7949886104783594</c:v>
                </c:pt>
                <c:pt idx="11">
                  <c:v>11.617312072892938</c:v>
                </c:pt>
                <c:pt idx="12">
                  <c:v>15.489749430523919</c:v>
                </c:pt>
                <c:pt idx="13">
                  <c:v>19.362186788154901</c:v>
                </c:pt>
                <c:pt idx="14">
                  <c:v>24.829157175398635</c:v>
                </c:pt>
                <c:pt idx="15">
                  <c:v>36.218678815489753</c:v>
                </c:pt>
                <c:pt idx="16">
                  <c:v>52.391799544419136</c:v>
                </c:pt>
                <c:pt idx="17">
                  <c:v>69.02050113895217</c:v>
                </c:pt>
                <c:pt idx="18">
                  <c:v>86.332574031890672</c:v>
                </c:pt>
                <c:pt idx="19">
                  <c:v>97.26651480637814</c:v>
                </c:pt>
                <c:pt idx="20">
                  <c:v>100.00000000000003</c:v>
                </c:pt>
              </c:numCache>
            </c:numRef>
          </c:xVal>
          <c:yVal>
            <c:numRef>
              <c:f>'6D-010 - S. Pedro Turvo'!$Z$39:$Z$59</c:f>
              <c:numCache>
                <c:formatCode>0.00</c:formatCode>
                <c:ptCount val="21"/>
                <c:pt idx="0">
                  <c:v>29.908519417659512</c:v>
                </c:pt>
                <c:pt idx="1">
                  <c:v>28.627038835319023</c:v>
                </c:pt>
                <c:pt idx="2">
                  <c:v>27.345558252978535</c:v>
                </c:pt>
                <c:pt idx="3">
                  <c:v>26.064077670638046</c:v>
                </c:pt>
                <c:pt idx="4">
                  <c:v>24.782597088297557</c:v>
                </c:pt>
                <c:pt idx="5">
                  <c:v>23.501116505957068</c:v>
                </c:pt>
                <c:pt idx="6">
                  <c:v>22.219635923616579</c:v>
                </c:pt>
                <c:pt idx="7">
                  <c:v>20.93815534127609</c:v>
                </c:pt>
                <c:pt idx="8">
                  <c:v>19.656674758935601</c:v>
                </c:pt>
                <c:pt idx="9">
                  <c:v>18.375194176595112</c:v>
                </c:pt>
                <c:pt idx="10">
                  <c:v>17.093713594254623</c:v>
                </c:pt>
                <c:pt idx="11">
                  <c:v>15.812233011914135</c:v>
                </c:pt>
                <c:pt idx="12">
                  <c:v>14.530752429573646</c:v>
                </c:pt>
                <c:pt idx="13">
                  <c:v>13.249271847233157</c:v>
                </c:pt>
                <c:pt idx="14">
                  <c:v>11.967791264892668</c:v>
                </c:pt>
                <c:pt idx="15">
                  <c:v>10.686310682552179</c:v>
                </c:pt>
                <c:pt idx="16">
                  <c:v>9.4048301002116901</c:v>
                </c:pt>
                <c:pt idx="17">
                  <c:v>8.1233495178712012</c:v>
                </c:pt>
                <c:pt idx="18">
                  <c:v>6.8418689355307123</c:v>
                </c:pt>
                <c:pt idx="19">
                  <c:v>5.5603883531902234</c:v>
                </c:pt>
                <c:pt idx="20">
                  <c:v>4.2789077708497345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AE-41D8-9162-D9AE96CF0BDA}"/>
            </c:ext>
          </c:extLst>
        </c:ser>
        <c:ser>
          <c:idx val="2"/>
          <c:order val="2"/>
          <c:tx>
            <c:v>Obs. Entre 1990 e 2017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'6D-010 - S. Pedro Turvo'!$V$39:$V$57</c:f>
              <c:numCache>
                <c:formatCode>General</c:formatCode>
                <c:ptCount val="19"/>
                <c:pt idx="0">
                  <c:v>0.3003003003003003</c:v>
                </c:pt>
                <c:pt idx="1">
                  <c:v>0.90090090090090091</c:v>
                </c:pt>
                <c:pt idx="2">
                  <c:v>1.5015015015015014</c:v>
                </c:pt>
                <c:pt idx="3">
                  <c:v>2.1021021021021018</c:v>
                </c:pt>
                <c:pt idx="4">
                  <c:v>2.4024024024024024</c:v>
                </c:pt>
                <c:pt idx="5">
                  <c:v>2.4024024024024024</c:v>
                </c:pt>
                <c:pt idx="6">
                  <c:v>2.7027027027027026</c:v>
                </c:pt>
                <c:pt idx="7">
                  <c:v>4.5045045045045047</c:v>
                </c:pt>
                <c:pt idx="8">
                  <c:v>7.2072072072072073</c:v>
                </c:pt>
                <c:pt idx="9">
                  <c:v>9.9099099099099099</c:v>
                </c:pt>
                <c:pt idx="10">
                  <c:v>14.414414414414415</c:v>
                </c:pt>
                <c:pt idx="11">
                  <c:v>18.618618618618619</c:v>
                </c:pt>
                <c:pt idx="12">
                  <c:v>24.324324324324323</c:v>
                </c:pt>
                <c:pt idx="13">
                  <c:v>38.138138138138132</c:v>
                </c:pt>
                <c:pt idx="14">
                  <c:v>56.456456456456451</c:v>
                </c:pt>
                <c:pt idx="15">
                  <c:v>78.078078078078079</c:v>
                </c:pt>
                <c:pt idx="16">
                  <c:v>93.693693693693689</c:v>
                </c:pt>
                <c:pt idx="17">
                  <c:v>98.798798798798799</c:v>
                </c:pt>
                <c:pt idx="18">
                  <c:v>98.798798798798799</c:v>
                </c:pt>
              </c:numCache>
            </c:numRef>
          </c:xVal>
          <c:yVal>
            <c:numRef>
              <c:f>'6D-010 - S. Pedro Turvo'!$R$39:$R$57</c:f>
              <c:numCache>
                <c:formatCode>0.00</c:formatCode>
                <c:ptCount val="19"/>
                <c:pt idx="0">
                  <c:v>29.718629063617055</c:v>
                </c:pt>
                <c:pt idx="1">
                  <c:v>28.247258127234108</c:v>
                </c:pt>
                <c:pt idx="2">
                  <c:v>26.775887190851162</c:v>
                </c:pt>
                <c:pt idx="3">
                  <c:v>25.304516254468215</c:v>
                </c:pt>
                <c:pt idx="4">
                  <c:v>23.833145318085268</c:v>
                </c:pt>
                <c:pt idx="5">
                  <c:v>22.361774381702322</c:v>
                </c:pt>
                <c:pt idx="6">
                  <c:v>20.890403445319375</c:v>
                </c:pt>
                <c:pt idx="7">
                  <c:v>19.419032508936429</c:v>
                </c:pt>
                <c:pt idx="8">
                  <c:v>17.947661572553482</c:v>
                </c:pt>
                <c:pt idx="9">
                  <c:v>16.476290636170535</c:v>
                </c:pt>
                <c:pt idx="10">
                  <c:v>15.004919699787587</c:v>
                </c:pt>
                <c:pt idx="11">
                  <c:v>13.533548763404639</c:v>
                </c:pt>
                <c:pt idx="12">
                  <c:v>12.06217782702169</c:v>
                </c:pt>
                <c:pt idx="13">
                  <c:v>10.590806890638742</c:v>
                </c:pt>
                <c:pt idx="14">
                  <c:v>9.1194359542557937</c:v>
                </c:pt>
                <c:pt idx="15">
                  <c:v>7.6480650178728453</c:v>
                </c:pt>
                <c:pt idx="16">
                  <c:v>6.176694081489897</c:v>
                </c:pt>
                <c:pt idx="17">
                  <c:v>4.7053231451069486</c:v>
                </c:pt>
                <c:pt idx="18">
                  <c:v>3.2339522087240007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AE-41D8-9162-D9AE96CF0BDA}"/>
            </c:ext>
          </c:extLst>
        </c:ser>
        <c:ser>
          <c:idx val="3"/>
          <c:order val="3"/>
          <c:tx>
            <c:v>Obs. Entre 1981 e 1989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'6D-010 - S. Pedro Turvo'!$V$10:$V$20</c:f>
              <c:numCache>
                <c:formatCode>General</c:formatCode>
                <c:ptCount val="11"/>
                <c:pt idx="0">
                  <c:v>1.6949152542372881</c:v>
                </c:pt>
                <c:pt idx="1">
                  <c:v>2.5423728813559325</c:v>
                </c:pt>
                <c:pt idx="2">
                  <c:v>4.2372881355932197</c:v>
                </c:pt>
                <c:pt idx="3">
                  <c:v>6.7796610169491522</c:v>
                </c:pt>
                <c:pt idx="4">
                  <c:v>9.3220338983050848</c:v>
                </c:pt>
                <c:pt idx="5">
                  <c:v>13.559322033898304</c:v>
                </c:pt>
                <c:pt idx="6">
                  <c:v>18.64406779661017</c:v>
                </c:pt>
                <c:pt idx="7">
                  <c:v>32.203389830508478</c:v>
                </c:pt>
                <c:pt idx="8">
                  <c:v>53.389830508474581</c:v>
                </c:pt>
                <c:pt idx="9">
                  <c:v>77.966101694915253</c:v>
                </c:pt>
                <c:pt idx="10">
                  <c:v>89.830508474576277</c:v>
                </c:pt>
              </c:numCache>
            </c:numRef>
          </c:xVal>
          <c:yVal>
            <c:numRef>
              <c:f>'6D-010 - S. Pedro Turvo'!$R$10:$R$20</c:f>
              <c:numCache>
                <c:formatCode>0.00</c:formatCode>
                <c:ptCount val="11"/>
                <c:pt idx="0">
                  <c:v>24.454320549193319</c:v>
                </c:pt>
                <c:pt idx="1">
                  <c:v>22.468641098386637</c:v>
                </c:pt>
                <c:pt idx="2">
                  <c:v>20.482961647579955</c:v>
                </c:pt>
                <c:pt idx="3">
                  <c:v>18.497282196773273</c:v>
                </c:pt>
                <c:pt idx="4">
                  <c:v>16.511602745966591</c:v>
                </c:pt>
                <c:pt idx="5">
                  <c:v>14.525923295159908</c:v>
                </c:pt>
                <c:pt idx="6">
                  <c:v>12.540243844353224</c:v>
                </c:pt>
                <c:pt idx="7">
                  <c:v>10.55456439354654</c:v>
                </c:pt>
                <c:pt idx="8">
                  <c:v>8.5688849427398566</c:v>
                </c:pt>
                <c:pt idx="9">
                  <c:v>6.5832054919331728</c:v>
                </c:pt>
                <c:pt idx="10">
                  <c:v>4.5975260411264891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BAE-41D8-9162-D9AE96CF0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97696"/>
        <c:axId val="471304912"/>
      </c:scatterChart>
      <c:valAx>
        <c:axId val="4712976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Probabilidade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304912"/>
        <c:crosses val="autoZero"/>
        <c:crossBetween val="midCat"/>
      </c:valAx>
      <c:valAx>
        <c:axId val="4713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29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7D-006 - Palmital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Regionalização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'7D-006 - Palmital'!$Y$5:$AN$5</c:f>
              <c:numCache>
                <c:formatCode>General</c:formatCode>
                <c:ptCount val="1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</c:numCache>
            </c:numRef>
          </c:xVal>
          <c:yVal>
            <c:numRef>
              <c:f>'7D-006 - Palmital'!$Y$6:$AN$6</c:f>
              <c:numCache>
                <c:formatCode>0.00</c:formatCode>
                <c:ptCount val="16"/>
                <c:pt idx="0">
                  <c:v>13.422000000000001</c:v>
                </c:pt>
                <c:pt idx="1">
                  <c:v>11.504</c:v>
                </c:pt>
                <c:pt idx="2">
                  <c:v>10.541</c:v>
                </c:pt>
                <c:pt idx="3">
                  <c:v>9.9339999999999993</c:v>
                </c:pt>
                <c:pt idx="4">
                  <c:v>9.2889999999999997</c:v>
                </c:pt>
                <c:pt idx="5">
                  <c:v>8.7810000000000006</c:v>
                </c:pt>
                <c:pt idx="6">
                  <c:v>7.6740000000000004</c:v>
                </c:pt>
                <c:pt idx="7">
                  <c:v>6.9390000000000001</c:v>
                </c:pt>
                <c:pt idx="8">
                  <c:v>6.2709999999999999</c:v>
                </c:pt>
                <c:pt idx="9">
                  <c:v>5.6719999999999997</c:v>
                </c:pt>
                <c:pt idx="10">
                  <c:v>5.4370000000000003</c:v>
                </c:pt>
                <c:pt idx="11">
                  <c:v>5.0579999999999998</c:v>
                </c:pt>
                <c:pt idx="12">
                  <c:v>4.7619999999999996</c:v>
                </c:pt>
                <c:pt idx="13">
                  <c:v>4.4210000000000003</c:v>
                </c:pt>
                <c:pt idx="14">
                  <c:v>3.996</c:v>
                </c:pt>
                <c:pt idx="15">
                  <c:v>3.1850000000000001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F7-4CDD-873F-A9D877244A3B}"/>
            </c:ext>
          </c:extLst>
        </c:ser>
        <c:ser>
          <c:idx val="1"/>
          <c:order val="1"/>
          <c:tx>
            <c:v>Obs. Entre 1970 e 2017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'7D-006 - Palmital'!$AD$39:$AD$62</c:f>
              <c:numCache>
                <c:formatCode>General</c:formatCode>
                <c:ptCount val="24"/>
                <c:pt idx="0">
                  <c:v>0.18248175182481752</c:v>
                </c:pt>
                <c:pt idx="1">
                  <c:v>0.18248175182481752</c:v>
                </c:pt>
                <c:pt idx="2">
                  <c:v>0.18248175182481752</c:v>
                </c:pt>
                <c:pt idx="3">
                  <c:v>0.18248175182481752</c:v>
                </c:pt>
                <c:pt idx="4">
                  <c:v>0.18248175182481752</c:v>
                </c:pt>
                <c:pt idx="5">
                  <c:v>0.54744525547445255</c:v>
                </c:pt>
                <c:pt idx="6">
                  <c:v>0.72992700729927007</c:v>
                </c:pt>
                <c:pt idx="7">
                  <c:v>0.91240875912408748</c:v>
                </c:pt>
                <c:pt idx="8">
                  <c:v>1.824817518248175</c:v>
                </c:pt>
                <c:pt idx="9">
                  <c:v>3.1021897810218975</c:v>
                </c:pt>
                <c:pt idx="10">
                  <c:v>3.2846715328467146</c:v>
                </c:pt>
                <c:pt idx="11">
                  <c:v>4.9270072992700724</c:v>
                </c:pt>
                <c:pt idx="12">
                  <c:v>7.6642335766423351</c:v>
                </c:pt>
                <c:pt idx="13">
                  <c:v>10.036496350364962</c:v>
                </c:pt>
                <c:pt idx="14">
                  <c:v>16.240875912408757</c:v>
                </c:pt>
                <c:pt idx="15">
                  <c:v>21.532846715328464</c:v>
                </c:pt>
                <c:pt idx="16">
                  <c:v>33.029197080291972</c:v>
                </c:pt>
                <c:pt idx="17">
                  <c:v>45.985401459854018</c:v>
                </c:pt>
                <c:pt idx="18">
                  <c:v>61.313868613138688</c:v>
                </c:pt>
                <c:pt idx="19">
                  <c:v>76.277372262773724</c:v>
                </c:pt>
                <c:pt idx="20">
                  <c:v>88.868613138686143</c:v>
                </c:pt>
                <c:pt idx="21">
                  <c:v>94.16058394160585</c:v>
                </c:pt>
                <c:pt idx="22">
                  <c:v>99.087591240875923</c:v>
                </c:pt>
                <c:pt idx="23">
                  <c:v>100</c:v>
                </c:pt>
              </c:numCache>
            </c:numRef>
          </c:xVal>
          <c:yVal>
            <c:numRef>
              <c:f>'7D-006 - Palmital'!$Z$39:$Z$62</c:f>
              <c:numCache>
                <c:formatCode>0.00</c:formatCode>
                <c:ptCount val="24"/>
                <c:pt idx="0">
                  <c:v>39.59687526025084</c:v>
                </c:pt>
                <c:pt idx="1">
                  <c:v>38.013750520501681</c:v>
                </c:pt>
                <c:pt idx="2">
                  <c:v>36.430625780752521</c:v>
                </c:pt>
                <c:pt idx="3">
                  <c:v>34.847501041003362</c:v>
                </c:pt>
                <c:pt idx="4">
                  <c:v>33.264376301254202</c:v>
                </c:pt>
                <c:pt idx="5">
                  <c:v>31.681251561505043</c:v>
                </c:pt>
                <c:pt idx="6">
                  <c:v>30.098126821755883</c:v>
                </c:pt>
                <c:pt idx="7">
                  <c:v>28.515002082006724</c:v>
                </c:pt>
                <c:pt idx="8">
                  <c:v>26.931877342257565</c:v>
                </c:pt>
                <c:pt idx="9">
                  <c:v>25.348752602508405</c:v>
                </c:pt>
                <c:pt idx="10">
                  <c:v>23.765627862759246</c:v>
                </c:pt>
                <c:pt idx="11">
                  <c:v>22.182503123010086</c:v>
                </c:pt>
                <c:pt idx="12">
                  <c:v>20.599378383260927</c:v>
                </c:pt>
                <c:pt idx="13">
                  <c:v>19.016253643511767</c:v>
                </c:pt>
                <c:pt idx="14">
                  <c:v>17.433128903762608</c:v>
                </c:pt>
                <c:pt idx="15">
                  <c:v>15.85000416401345</c:v>
                </c:pt>
                <c:pt idx="16">
                  <c:v>14.266879424264292</c:v>
                </c:pt>
                <c:pt idx="17">
                  <c:v>12.683754684515135</c:v>
                </c:pt>
                <c:pt idx="18">
                  <c:v>11.100629944765977</c:v>
                </c:pt>
                <c:pt idx="19">
                  <c:v>9.5175052050168194</c:v>
                </c:pt>
                <c:pt idx="20">
                  <c:v>7.9343804652676617</c:v>
                </c:pt>
                <c:pt idx="21">
                  <c:v>6.351255725518504</c:v>
                </c:pt>
                <c:pt idx="22">
                  <c:v>4.7681309857693464</c:v>
                </c:pt>
                <c:pt idx="23">
                  <c:v>3.1850062460201882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F7-4CDD-873F-A9D877244A3B}"/>
            </c:ext>
          </c:extLst>
        </c:ser>
        <c:ser>
          <c:idx val="2"/>
          <c:order val="2"/>
          <c:tx>
            <c:v>Obs. Entre 1990 e 2017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'7D-006 - Palmital'!$V$39:$V$56</c:f>
              <c:numCache>
                <c:formatCode>General</c:formatCode>
                <c:ptCount val="18"/>
                <c:pt idx="0">
                  <c:v>0.32154340836012862</c:v>
                </c:pt>
                <c:pt idx="1">
                  <c:v>0.32154340836012862</c:v>
                </c:pt>
                <c:pt idx="2">
                  <c:v>0.32154340836012862</c:v>
                </c:pt>
                <c:pt idx="3">
                  <c:v>0.32154340836012862</c:v>
                </c:pt>
                <c:pt idx="4">
                  <c:v>0.96463022508038598</c:v>
                </c:pt>
                <c:pt idx="5">
                  <c:v>1.2861736334405145</c:v>
                </c:pt>
                <c:pt idx="6">
                  <c:v>2.2508038585209005</c:v>
                </c:pt>
                <c:pt idx="7">
                  <c:v>4.501607717041801</c:v>
                </c:pt>
                <c:pt idx="8">
                  <c:v>5.7877813504823159</c:v>
                </c:pt>
                <c:pt idx="9">
                  <c:v>9.6463022508038598</c:v>
                </c:pt>
                <c:pt idx="10">
                  <c:v>14.14790996784566</c:v>
                </c:pt>
                <c:pt idx="11">
                  <c:v>23.79421221864952</c:v>
                </c:pt>
                <c:pt idx="12">
                  <c:v>34.40514469453376</c:v>
                </c:pt>
                <c:pt idx="13">
                  <c:v>50.482315112540199</c:v>
                </c:pt>
                <c:pt idx="14">
                  <c:v>71.382636655948559</c:v>
                </c:pt>
                <c:pt idx="15">
                  <c:v>90.675241157556272</c:v>
                </c:pt>
                <c:pt idx="16">
                  <c:v>99.03536977491963</c:v>
                </c:pt>
                <c:pt idx="17">
                  <c:v>100</c:v>
                </c:pt>
              </c:numCache>
            </c:numRef>
          </c:xVal>
          <c:yVal>
            <c:numRef>
              <c:f>'7D-006 - Palmital'!$R$39:$R$56</c:f>
              <c:numCache>
                <c:formatCode>0.00</c:formatCode>
                <c:ptCount val="18"/>
                <c:pt idx="0">
                  <c:v>39.195332080066898</c:v>
                </c:pt>
                <c:pt idx="1">
                  <c:v>37.210664160133796</c:v>
                </c:pt>
                <c:pt idx="2">
                  <c:v>35.225996240200693</c:v>
                </c:pt>
                <c:pt idx="3">
                  <c:v>33.241328320267591</c:v>
                </c:pt>
                <c:pt idx="4">
                  <c:v>31.256660400334493</c:v>
                </c:pt>
                <c:pt idx="5">
                  <c:v>29.271992480401394</c:v>
                </c:pt>
                <c:pt idx="6">
                  <c:v>27.287324560468296</c:v>
                </c:pt>
                <c:pt idx="7">
                  <c:v>25.302656640535197</c:v>
                </c:pt>
                <c:pt idx="8">
                  <c:v>23.317988720602099</c:v>
                </c:pt>
                <c:pt idx="9">
                  <c:v>21.333320800669</c:v>
                </c:pt>
                <c:pt idx="10">
                  <c:v>19.348652880735902</c:v>
                </c:pt>
                <c:pt idx="11">
                  <c:v>17.363984960802803</c:v>
                </c:pt>
                <c:pt idx="12">
                  <c:v>15.379317040869704</c:v>
                </c:pt>
                <c:pt idx="13">
                  <c:v>13.394649120936606</c:v>
                </c:pt>
                <c:pt idx="14">
                  <c:v>11.409981201003507</c:v>
                </c:pt>
                <c:pt idx="15">
                  <c:v>9.4253132810704088</c:v>
                </c:pt>
                <c:pt idx="16">
                  <c:v>7.4406453611373093</c:v>
                </c:pt>
                <c:pt idx="17">
                  <c:v>5.4559774412042099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8F7-4CDD-873F-A9D877244A3B}"/>
            </c:ext>
          </c:extLst>
        </c:ser>
        <c:ser>
          <c:idx val="3"/>
          <c:order val="3"/>
          <c:tx>
            <c:v>Obs. Entre 1970 e 1989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'7D-006 - Palmital'!$V$10:$V$25</c:f>
              <c:numCache>
                <c:formatCode>General</c:formatCode>
                <c:ptCount val="16"/>
                <c:pt idx="0">
                  <c:v>0.8438818565400843</c:v>
                </c:pt>
                <c:pt idx="1">
                  <c:v>0.8438818565400843</c:v>
                </c:pt>
                <c:pt idx="2">
                  <c:v>1.2658227848101264</c:v>
                </c:pt>
                <c:pt idx="3">
                  <c:v>1.2658227848101264</c:v>
                </c:pt>
                <c:pt idx="4">
                  <c:v>2.5316455696202529</c:v>
                </c:pt>
                <c:pt idx="5">
                  <c:v>3.7974683544303791</c:v>
                </c:pt>
                <c:pt idx="6">
                  <c:v>6.7510548523206744</c:v>
                </c:pt>
                <c:pt idx="7">
                  <c:v>11.39240506329114</c:v>
                </c:pt>
                <c:pt idx="8">
                  <c:v>18.9873417721519</c:v>
                </c:pt>
                <c:pt idx="9">
                  <c:v>28.270042194092827</c:v>
                </c:pt>
                <c:pt idx="10">
                  <c:v>42.194092827004212</c:v>
                </c:pt>
                <c:pt idx="11">
                  <c:v>57.805907172995774</c:v>
                </c:pt>
                <c:pt idx="12">
                  <c:v>77.637130801687761</c:v>
                </c:pt>
                <c:pt idx="13">
                  <c:v>86.919831223628691</c:v>
                </c:pt>
                <c:pt idx="14">
                  <c:v>97.89029535864978</c:v>
                </c:pt>
                <c:pt idx="15">
                  <c:v>99.999999999999986</c:v>
                </c:pt>
              </c:numCache>
            </c:numRef>
          </c:xVal>
          <c:yVal>
            <c:numRef>
              <c:f>'7D-006 - Palmital'!$R$10:$R$25</c:f>
              <c:numCache>
                <c:formatCode>0.00</c:formatCode>
                <c:ptCount val="16"/>
                <c:pt idx="0">
                  <c:v>27.084656565154233</c:v>
                </c:pt>
                <c:pt idx="1">
                  <c:v>25.489313130308467</c:v>
                </c:pt>
                <c:pt idx="2">
                  <c:v>23.893969695462701</c:v>
                </c:pt>
                <c:pt idx="3">
                  <c:v>22.298626260616935</c:v>
                </c:pt>
                <c:pt idx="4">
                  <c:v>20.703282825771169</c:v>
                </c:pt>
                <c:pt idx="5">
                  <c:v>19.107939390925402</c:v>
                </c:pt>
                <c:pt idx="6">
                  <c:v>17.512595956079636</c:v>
                </c:pt>
                <c:pt idx="7">
                  <c:v>15.91725252123387</c:v>
                </c:pt>
                <c:pt idx="8">
                  <c:v>14.321909086388104</c:v>
                </c:pt>
                <c:pt idx="9">
                  <c:v>12.726565651542337</c:v>
                </c:pt>
                <c:pt idx="10">
                  <c:v>11.131222216696571</c:v>
                </c:pt>
                <c:pt idx="11">
                  <c:v>9.5358787818508048</c:v>
                </c:pt>
                <c:pt idx="12">
                  <c:v>7.9405353470050395</c:v>
                </c:pt>
                <c:pt idx="13">
                  <c:v>6.3451919121592741</c:v>
                </c:pt>
                <c:pt idx="14">
                  <c:v>4.7498484773135088</c:v>
                </c:pt>
                <c:pt idx="15">
                  <c:v>3.1545050424677434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8F7-4CDD-873F-A9D877244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97696"/>
        <c:axId val="471304912"/>
      </c:scatterChart>
      <c:valAx>
        <c:axId val="4712976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Probabilidade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304912"/>
        <c:crosses val="autoZero"/>
        <c:crossBetween val="midCat"/>
      </c:valAx>
      <c:valAx>
        <c:axId val="4713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29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7D-012 - Rancharia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Regionalização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'7D-012 - Rancharia'!$Y$5:$AN$5</c:f>
              <c:numCache>
                <c:formatCode>General</c:formatCode>
                <c:ptCount val="1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</c:numCache>
            </c:numRef>
          </c:xVal>
          <c:yVal>
            <c:numRef>
              <c:f>'7D-012 - Rancharia'!$Y$6:$AN$6</c:f>
              <c:numCache>
                <c:formatCode>0.00</c:formatCode>
                <c:ptCount val="16"/>
                <c:pt idx="0">
                  <c:v>9.2159999999999993</c:v>
                </c:pt>
                <c:pt idx="1">
                  <c:v>7.899</c:v>
                </c:pt>
                <c:pt idx="2">
                  <c:v>7.2370000000000001</c:v>
                </c:pt>
                <c:pt idx="3">
                  <c:v>6.8209999999999997</c:v>
                </c:pt>
                <c:pt idx="4">
                  <c:v>6.3780000000000001</c:v>
                </c:pt>
                <c:pt idx="5">
                  <c:v>6.0289999999999999</c:v>
                </c:pt>
                <c:pt idx="6">
                  <c:v>5.2690000000000001</c:v>
                </c:pt>
                <c:pt idx="7">
                  <c:v>4.7640000000000002</c:v>
                </c:pt>
                <c:pt idx="8">
                  <c:v>4.306</c:v>
                </c:pt>
                <c:pt idx="9">
                  <c:v>3.895</c:v>
                </c:pt>
                <c:pt idx="10">
                  <c:v>3.7330000000000001</c:v>
                </c:pt>
                <c:pt idx="11">
                  <c:v>3.4729999999999999</c:v>
                </c:pt>
                <c:pt idx="12">
                  <c:v>3.27</c:v>
                </c:pt>
                <c:pt idx="13">
                  <c:v>3.036</c:v>
                </c:pt>
                <c:pt idx="14">
                  <c:v>2.7440000000000002</c:v>
                </c:pt>
                <c:pt idx="15">
                  <c:v>2.1869999999999998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A5-4F65-ABBE-EAC9709F379E}"/>
            </c:ext>
          </c:extLst>
        </c:ser>
        <c:ser>
          <c:idx val="1"/>
          <c:order val="1"/>
          <c:tx>
            <c:v>Obs. Entre 1979 e 2017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'7D-012 - Rancharia'!$AD$39:$AD$59</c:f>
              <c:numCache>
                <c:formatCode>General</c:formatCode>
                <c:ptCount val="21"/>
                <c:pt idx="0">
                  <c:v>0.92165898617511521</c:v>
                </c:pt>
                <c:pt idx="1">
                  <c:v>0.92165898617511521</c:v>
                </c:pt>
                <c:pt idx="2">
                  <c:v>0.92165898617511521</c:v>
                </c:pt>
                <c:pt idx="3">
                  <c:v>0.92165898617511521</c:v>
                </c:pt>
                <c:pt idx="4">
                  <c:v>1.1520737327188941</c:v>
                </c:pt>
                <c:pt idx="5">
                  <c:v>1.6129032258064515</c:v>
                </c:pt>
                <c:pt idx="6">
                  <c:v>2.5345622119815667</c:v>
                </c:pt>
                <c:pt idx="7">
                  <c:v>3.6866359447004609</c:v>
                </c:pt>
                <c:pt idx="8">
                  <c:v>6.2211981566820276</c:v>
                </c:pt>
                <c:pt idx="9">
                  <c:v>8.2949308755760374</c:v>
                </c:pt>
                <c:pt idx="10">
                  <c:v>11.52073732718894</c:v>
                </c:pt>
                <c:pt idx="11">
                  <c:v>14.516129032258066</c:v>
                </c:pt>
                <c:pt idx="12">
                  <c:v>18.663594470046085</c:v>
                </c:pt>
                <c:pt idx="13">
                  <c:v>24.654377880184335</c:v>
                </c:pt>
                <c:pt idx="14">
                  <c:v>34.101382488479267</c:v>
                </c:pt>
                <c:pt idx="15">
                  <c:v>49.308755760368669</c:v>
                </c:pt>
                <c:pt idx="16">
                  <c:v>68.663594470046093</c:v>
                </c:pt>
                <c:pt idx="17">
                  <c:v>83.410138248847929</c:v>
                </c:pt>
                <c:pt idx="18">
                  <c:v>91.935483870967744</c:v>
                </c:pt>
                <c:pt idx="19">
                  <c:v>97.00460829493089</c:v>
                </c:pt>
                <c:pt idx="20">
                  <c:v>100</c:v>
                </c:pt>
              </c:numCache>
            </c:numRef>
          </c:xVal>
          <c:yVal>
            <c:numRef>
              <c:f>'7D-012 - Rancharia'!$Z$39:$Z$59</c:f>
              <c:numCache>
                <c:formatCode>0.00</c:formatCode>
                <c:ptCount val="21"/>
                <c:pt idx="0">
                  <c:v>18.107576882090331</c:v>
                </c:pt>
                <c:pt idx="1">
                  <c:v>17.385153764180664</c:v>
                </c:pt>
                <c:pt idx="2">
                  <c:v>16.662730646270997</c:v>
                </c:pt>
                <c:pt idx="3">
                  <c:v>15.940307528361332</c:v>
                </c:pt>
                <c:pt idx="4">
                  <c:v>15.217884410451667</c:v>
                </c:pt>
                <c:pt idx="5">
                  <c:v>14.495461292542002</c:v>
                </c:pt>
                <c:pt idx="6">
                  <c:v>13.773038174632337</c:v>
                </c:pt>
                <c:pt idx="7">
                  <c:v>13.050615056722672</c:v>
                </c:pt>
                <c:pt idx="8">
                  <c:v>12.328191938813006</c:v>
                </c:pt>
                <c:pt idx="9">
                  <c:v>11.605768820903341</c:v>
                </c:pt>
                <c:pt idx="10">
                  <c:v>10.883345702993676</c:v>
                </c:pt>
                <c:pt idx="11">
                  <c:v>10.160922585084011</c:v>
                </c:pt>
                <c:pt idx="12">
                  <c:v>9.4384994671743456</c:v>
                </c:pt>
                <c:pt idx="13">
                  <c:v>8.7160763492646804</c:v>
                </c:pt>
                <c:pt idx="14">
                  <c:v>7.9936532313550153</c:v>
                </c:pt>
                <c:pt idx="15">
                  <c:v>7.2712301134453501</c:v>
                </c:pt>
                <c:pt idx="16">
                  <c:v>6.5488069955356849</c:v>
                </c:pt>
                <c:pt idx="17">
                  <c:v>5.8263838776260197</c:v>
                </c:pt>
                <c:pt idx="18">
                  <c:v>5.1039607597163545</c:v>
                </c:pt>
                <c:pt idx="19">
                  <c:v>4.3815376418066894</c:v>
                </c:pt>
                <c:pt idx="20">
                  <c:v>3.6591145238970237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A5-4F65-ABBE-EAC9709F379E}"/>
            </c:ext>
          </c:extLst>
        </c:ser>
        <c:ser>
          <c:idx val="2"/>
          <c:order val="2"/>
          <c:tx>
            <c:v>Obs. Entre 1990 e 2017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'7D-012 - Rancharia'!$V$39:$V$57</c:f>
              <c:numCache>
                <c:formatCode>General</c:formatCode>
                <c:ptCount val="19"/>
                <c:pt idx="0">
                  <c:v>1.2232415902140672</c:v>
                </c:pt>
                <c:pt idx="1">
                  <c:v>1.2232415902140672</c:v>
                </c:pt>
                <c:pt idx="2">
                  <c:v>1.2232415902140672</c:v>
                </c:pt>
                <c:pt idx="3">
                  <c:v>1.5290519877675841</c:v>
                </c:pt>
                <c:pt idx="4">
                  <c:v>1.834862385321101</c:v>
                </c:pt>
                <c:pt idx="5">
                  <c:v>2.7522935779816518</c:v>
                </c:pt>
                <c:pt idx="6">
                  <c:v>4.281345565749235</c:v>
                </c:pt>
                <c:pt idx="7">
                  <c:v>7.0336391437308867</c:v>
                </c:pt>
                <c:pt idx="8">
                  <c:v>10.703363914373089</c:v>
                </c:pt>
                <c:pt idx="9">
                  <c:v>14.984709480122325</c:v>
                </c:pt>
                <c:pt idx="10">
                  <c:v>17.431192660550458</c:v>
                </c:pt>
                <c:pt idx="11">
                  <c:v>23.547400611620795</c:v>
                </c:pt>
                <c:pt idx="12">
                  <c:v>31.49847094801223</c:v>
                </c:pt>
                <c:pt idx="13">
                  <c:v>43.730886850152906</c:v>
                </c:pt>
                <c:pt idx="14">
                  <c:v>64.22018348623854</c:v>
                </c:pt>
                <c:pt idx="15">
                  <c:v>86.544342507645268</c:v>
                </c:pt>
                <c:pt idx="16">
                  <c:v>98.165137614678912</c:v>
                </c:pt>
                <c:pt idx="17">
                  <c:v>99.6941896024465</c:v>
                </c:pt>
                <c:pt idx="18">
                  <c:v>100</c:v>
                </c:pt>
              </c:numCache>
            </c:numRef>
          </c:xVal>
          <c:yVal>
            <c:numRef>
              <c:f>'7D-012 - Rancharia'!$R$39:$R$57</c:f>
              <c:numCache>
                <c:formatCode>0.00</c:formatCode>
                <c:ptCount val="19"/>
                <c:pt idx="0">
                  <c:v>18.053033224628887</c:v>
                </c:pt>
                <c:pt idx="1">
                  <c:v>17.276066449257776</c:v>
                </c:pt>
                <c:pt idx="2">
                  <c:v>16.499099673886665</c:v>
                </c:pt>
                <c:pt idx="3">
                  <c:v>15.722132898515556</c:v>
                </c:pt>
                <c:pt idx="4">
                  <c:v>14.945166123144446</c:v>
                </c:pt>
                <c:pt idx="5">
                  <c:v>14.168199347773337</c:v>
                </c:pt>
                <c:pt idx="6">
                  <c:v>13.391232572402227</c:v>
                </c:pt>
                <c:pt idx="7">
                  <c:v>12.614265797031118</c:v>
                </c:pt>
                <c:pt idx="8">
                  <c:v>11.837299021660009</c:v>
                </c:pt>
                <c:pt idx="9">
                  <c:v>11.060332246288899</c:v>
                </c:pt>
                <c:pt idx="10">
                  <c:v>10.28336547091779</c:v>
                </c:pt>
                <c:pt idx="11">
                  <c:v>9.5063986955466806</c:v>
                </c:pt>
                <c:pt idx="12">
                  <c:v>8.7294319201755712</c:v>
                </c:pt>
                <c:pt idx="13">
                  <c:v>7.952465144804461</c:v>
                </c:pt>
                <c:pt idx="14">
                  <c:v>7.1754983694333507</c:v>
                </c:pt>
                <c:pt idx="15">
                  <c:v>6.3985315940622405</c:v>
                </c:pt>
                <c:pt idx="16">
                  <c:v>5.6215648186911302</c:v>
                </c:pt>
                <c:pt idx="17">
                  <c:v>4.84459804332002</c:v>
                </c:pt>
                <c:pt idx="18">
                  <c:v>4.0676312679489097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A5-4F65-ABBE-EAC9709F379E}"/>
            </c:ext>
          </c:extLst>
        </c:ser>
        <c:ser>
          <c:idx val="3"/>
          <c:order val="3"/>
          <c:tx>
            <c:v>Obs. Entre 1979 e 1989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'7D-012 - Rancharia'!$V$10:$V$20</c:f>
              <c:numCache>
                <c:formatCode>General</c:formatCode>
                <c:ptCount val="11"/>
                <c:pt idx="0">
                  <c:v>1.8691588785046727</c:v>
                </c:pt>
                <c:pt idx="1">
                  <c:v>3.7383177570093453</c:v>
                </c:pt>
                <c:pt idx="2">
                  <c:v>3.7383177570093453</c:v>
                </c:pt>
                <c:pt idx="3">
                  <c:v>8.4112149532710276</c:v>
                </c:pt>
                <c:pt idx="4">
                  <c:v>14.953271028037381</c:v>
                </c:pt>
                <c:pt idx="5">
                  <c:v>28.037383177570092</c:v>
                </c:pt>
                <c:pt idx="6">
                  <c:v>41.121495327102799</c:v>
                </c:pt>
                <c:pt idx="7">
                  <c:v>63.551401869158873</c:v>
                </c:pt>
                <c:pt idx="8">
                  <c:v>82.242990654205599</c:v>
                </c:pt>
                <c:pt idx="9">
                  <c:v>95.327102803738313</c:v>
                </c:pt>
                <c:pt idx="10">
                  <c:v>100</c:v>
                </c:pt>
              </c:numCache>
            </c:numRef>
          </c:xVal>
          <c:yVal>
            <c:numRef>
              <c:f>'7D-012 - Rancharia'!$R$10:$R$20</c:f>
              <c:numCache>
                <c:formatCode>0.00</c:formatCode>
                <c:ptCount val="11"/>
                <c:pt idx="0">
                  <c:v>9.7961534982955882</c:v>
                </c:pt>
                <c:pt idx="1">
                  <c:v>9.152306996591177</c:v>
                </c:pt>
                <c:pt idx="2">
                  <c:v>8.5084604948867657</c:v>
                </c:pt>
                <c:pt idx="3">
                  <c:v>7.8646139931823535</c:v>
                </c:pt>
                <c:pt idx="4">
                  <c:v>7.2207674914779414</c:v>
                </c:pt>
                <c:pt idx="5">
                  <c:v>6.5769209897735292</c:v>
                </c:pt>
                <c:pt idx="6">
                  <c:v>5.9330744880691171</c:v>
                </c:pt>
                <c:pt idx="7">
                  <c:v>5.2892279863647049</c:v>
                </c:pt>
                <c:pt idx="8">
                  <c:v>4.6453814846602928</c:v>
                </c:pt>
                <c:pt idx="9">
                  <c:v>4.0015349829558806</c:v>
                </c:pt>
                <c:pt idx="10">
                  <c:v>3.3576884812514685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DA5-4F65-ABBE-EAC9709F3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97696"/>
        <c:axId val="471304912"/>
      </c:scatterChart>
      <c:valAx>
        <c:axId val="4712976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Probabilidade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304912"/>
        <c:crosses val="autoZero"/>
        <c:crossBetween val="midCat"/>
      </c:valAx>
      <c:valAx>
        <c:axId val="4713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29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7D-013 - Maracai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Regionalização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'7D-013 - Maracai'!$Y$5:$AN$5</c:f>
              <c:numCache>
                <c:formatCode>General</c:formatCode>
                <c:ptCount val="1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</c:numCache>
            </c:numRef>
          </c:xVal>
          <c:yVal>
            <c:numRef>
              <c:f>'7D-013 - Maracai'!$Y$6:$AN$6</c:f>
              <c:numCache>
                <c:formatCode>0.00</c:formatCode>
                <c:ptCount val="16"/>
                <c:pt idx="0">
                  <c:v>22.574000000000002</c:v>
                </c:pt>
                <c:pt idx="1">
                  <c:v>19.347999999999999</c:v>
                </c:pt>
                <c:pt idx="2">
                  <c:v>17.728000000000002</c:v>
                </c:pt>
                <c:pt idx="3">
                  <c:v>16.707999999999998</c:v>
                </c:pt>
                <c:pt idx="4">
                  <c:v>15.624000000000001</c:v>
                </c:pt>
                <c:pt idx="5">
                  <c:v>14.769</c:v>
                </c:pt>
                <c:pt idx="6">
                  <c:v>12.907</c:v>
                </c:pt>
                <c:pt idx="7">
                  <c:v>11.67</c:v>
                </c:pt>
                <c:pt idx="8">
                  <c:v>10.547000000000001</c:v>
                </c:pt>
                <c:pt idx="9">
                  <c:v>9.5399999999999991</c:v>
                </c:pt>
                <c:pt idx="10">
                  <c:v>9.1449999999999996</c:v>
                </c:pt>
                <c:pt idx="11">
                  <c:v>8.5069999999999997</c:v>
                </c:pt>
                <c:pt idx="12">
                  <c:v>8.0090000000000003</c:v>
                </c:pt>
                <c:pt idx="13">
                  <c:v>7.4359999999999999</c:v>
                </c:pt>
                <c:pt idx="14">
                  <c:v>6.7210000000000001</c:v>
                </c:pt>
                <c:pt idx="15">
                  <c:v>5.3570000000000002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92-4A6D-A21A-DDDF0D45F816}"/>
            </c:ext>
          </c:extLst>
        </c:ser>
        <c:ser>
          <c:idx val="1"/>
          <c:order val="1"/>
          <c:tx>
            <c:v>Obs. Entre 1979 e 2017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'7D-013 - Maracai'!$AD$39:$AD$60</c:f>
              <c:numCache>
                <c:formatCode>General</c:formatCode>
                <c:ptCount val="22"/>
                <c:pt idx="0">
                  <c:v>0.66518847006651882</c:v>
                </c:pt>
                <c:pt idx="1">
                  <c:v>0.88691796008869184</c:v>
                </c:pt>
                <c:pt idx="2">
                  <c:v>1.3303769401330376</c:v>
                </c:pt>
                <c:pt idx="3">
                  <c:v>1.5521064301552108</c:v>
                </c:pt>
                <c:pt idx="4">
                  <c:v>1.9955654101995568</c:v>
                </c:pt>
                <c:pt idx="5">
                  <c:v>2.4390243902439024</c:v>
                </c:pt>
                <c:pt idx="6">
                  <c:v>3.3259423503325944</c:v>
                </c:pt>
                <c:pt idx="7">
                  <c:v>5.0997782705099786</c:v>
                </c:pt>
                <c:pt idx="8">
                  <c:v>6.4301552106430151</c:v>
                </c:pt>
                <c:pt idx="9">
                  <c:v>8.2039911308203983</c:v>
                </c:pt>
                <c:pt idx="10">
                  <c:v>9.0909090909090899</c:v>
                </c:pt>
                <c:pt idx="11">
                  <c:v>12.195121951219512</c:v>
                </c:pt>
                <c:pt idx="12">
                  <c:v>15.077605321507759</c:v>
                </c:pt>
                <c:pt idx="13">
                  <c:v>21.95121951219512</c:v>
                </c:pt>
                <c:pt idx="14">
                  <c:v>29.933481152993345</c:v>
                </c:pt>
                <c:pt idx="15">
                  <c:v>43.015521064301552</c:v>
                </c:pt>
                <c:pt idx="16">
                  <c:v>58.758314855875838</c:v>
                </c:pt>
                <c:pt idx="17">
                  <c:v>74.944567627494465</c:v>
                </c:pt>
                <c:pt idx="18">
                  <c:v>89.578713968957885</c:v>
                </c:pt>
                <c:pt idx="19">
                  <c:v>97.339246119733929</c:v>
                </c:pt>
                <c:pt idx="20">
                  <c:v>99.778270509977844</c:v>
                </c:pt>
                <c:pt idx="21">
                  <c:v>100.00000000000003</c:v>
                </c:pt>
              </c:numCache>
            </c:numRef>
          </c:xVal>
          <c:yVal>
            <c:numRef>
              <c:f>'7D-013 - Maracai'!$Z$39:$Z$60</c:f>
              <c:numCache>
                <c:formatCode>0.00</c:formatCode>
                <c:ptCount val="22"/>
                <c:pt idx="0">
                  <c:v>51.127984495870479</c:v>
                </c:pt>
                <c:pt idx="1">
                  <c:v>49.02596899174096</c:v>
                </c:pt>
                <c:pt idx="2">
                  <c:v>46.923953487611442</c:v>
                </c:pt>
                <c:pt idx="3">
                  <c:v>44.821937983481924</c:v>
                </c:pt>
                <c:pt idx="4">
                  <c:v>42.719922479352405</c:v>
                </c:pt>
                <c:pt idx="5">
                  <c:v>40.617906975222887</c:v>
                </c:pt>
                <c:pt idx="6">
                  <c:v>38.515891471093369</c:v>
                </c:pt>
                <c:pt idx="7">
                  <c:v>36.41387596696385</c:v>
                </c:pt>
                <c:pt idx="8">
                  <c:v>34.311860462834332</c:v>
                </c:pt>
                <c:pt idx="9">
                  <c:v>32.209844958704814</c:v>
                </c:pt>
                <c:pt idx="10">
                  <c:v>30.107829454575292</c:v>
                </c:pt>
                <c:pt idx="11">
                  <c:v>28.00581395044577</c:v>
                </c:pt>
                <c:pt idx="12">
                  <c:v>25.903798446316248</c:v>
                </c:pt>
                <c:pt idx="13">
                  <c:v>23.801782942186726</c:v>
                </c:pt>
                <c:pt idx="14">
                  <c:v>21.699767438057204</c:v>
                </c:pt>
                <c:pt idx="15">
                  <c:v>19.597751933927682</c:v>
                </c:pt>
                <c:pt idx="16">
                  <c:v>17.495736429798161</c:v>
                </c:pt>
                <c:pt idx="17">
                  <c:v>15.393720925668639</c:v>
                </c:pt>
                <c:pt idx="18">
                  <c:v>13.291705421539117</c:v>
                </c:pt>
                <c:pt idx="19">
                  <c:v>11.189689917409595</c:v>
                </c:pt>
                <c:pt idx="20">
                  <c:v>9.0876744132800731</c:v>
                </c:pt>
                <c:pt idx="21">
                  <c:v>6.9856589091505512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92-4A6D-A21A-DDDF0D45F816}"/>
            </c:ext>
          </c:extLst>
        </c:ser>
        <c:ser>
          <c:idx val="2"/>
          <c:order val="2"/>
          <c:tx>
            <c:v>Obs. Entre 1990 e 2017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'7D-013 - Maracai'!$V$39:$V$57</c:f>
              <c:numCache>
                <c:formatCode>General</c:formatCode>
                <c:ptCount val="19"/>
                <c:pt idx="0">
                  <c:v>0.87976539589442826</c:v>
                </c:pt>
                <c:pt idx="1">
                  <c:v>1.1730205278592376</c:v>
                </c:pt>
                <c:pt idx="2">
                  <c:v>1.466275659824047</c:v>
                </c:pt>
                <c:pt idx="3">
                  <c:v>2.3460410557184752</c:v>
                </c:pt>
                <c:pt idx="4">
                  <c:v>2.9325513196480939</c:v>
                </c:pt>
                <c:pt idx="5">
                  <c:v>3.519061583577713</c:v>
                </c:pt>
                <c:pt idx="6">
                  <c:v>5.8651026392961878</c:v>
                </c:pt>
                <c:pt idx="7">
                  <c:v>7.9178885630498534</c:v>
                </c:pt>
                <c:pt idx="8">
                  <c:v>9.3841642228739008</c:v>
                </c:pt>
                <c:pt idx="9">
                  <c:v>10.263929618768328</c:v>
                </c:pt>
                <c:pt idx="10">
                  <c:v>12.903225806451612</c:v>
                </c:pt>
                <c:pt idx="11">
                  <c:v>16.422287390029325</c:v>
                </c:pt>
                <c:pt idx="12">
                  <c:v>25.219941348973606</c:v>
                </c:pt>
                <c:pt idx="13">
                  <c:v>36.950146627565985</c:v>
                </c:pt>
                <c:pt idx="14">
                  <c:v>52.492668621700879</c:v>
                </c:pt>
                <c:pt idx="15">
                  <c:v>72.140762463343108</c:v>
                </c:pt>
                <c:pt idx="16">
                  <c:v>88.563049853372434</c:v>
                </c:pt>
                <c:pt idx="17">
                  <c:v>98.826979472140764</c:v>
                </c:pt>
                <c:pt idx="18">
                  <c:v>100</c:v>
                </c:pt>
              </c:numCache>
            </c:numRef>
          </c:xVal>
          <c:yVal>
            <c:numRef>
              <c:f>'7D-013 - Maracai'!$R$39:$R$57</c:f>
              <c:numCache>
                <c:formatCode>0.00</c:formatCode>
                <c:ptCount val="19"/>
                <c:pt idx="0">
                  <c:v>50.96044625673936</c:v>
                </c:pt>
                <c:pt idx="1">
                  <c:v>48.690892513478715</c:v>
                </c:pt>
                <c:pt idx="2">
                  <c:v>46.421338770218071</c:v>
                </c:pt>
                <c:pt idx="3">
                  <c:v>44.151785026957427</c:v>
                </c:pt>
                <c:pt idx="4">
                  <c:v>41.882231283696782</c:v>
                </c:pt>
                <c:pt idx="5">
                  <c:v>39.612677540436138</c:v>
                </c:pt>
                <c:pt idx="6">
                  <c:v>37.343123797175494</c:v>
                </c:pt>
                <c:pt idx="7">
                  <c:v>35.07357005391485</c:v>
                </c:pt>
                <c:pt idx="8">
                  <c:v>32.804016310654205</c:v>
                </c:pt>
                <c:pt idx="9">
                  <c:v>30.534462567393565</c:v>
                </c:pt>
                <c:pt idx="10">
                  <c:v>28.264908824132924</c:v>
                </c:pt>
                <c:pt idx="11">
                  <c:v>25.995355080872283</c:v>
                </c:pt>
                <c:pt idx="12">
                  <c:v>23.725801337611642</c:v>
                </c:pt>
                <c:pt idx="13">
                  <c:v>21.456247594351002</c:v>
                </c:pt>
                <c:pt idx="14">
                  <c:v>19.186693851090361</c:v>
                </c:pt>
                <c:pt idx="15">
                  <c:v>16.91714010782972</c:v>
                </c:pt>
                <c:pt idx="16">
                  <c:v>14.647586364569079</c:v>
                </c:pt>
                <c:pt idx="17">
                  <c:v>12.378032621308439</c:v>
                </c:pt>
                <c:pt idx="18">
                  <c:v>10.108478878047798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92-4A6D-A21A-DDDF0D45F816}"/>
            </c:ext>
          </c:extLst>
        </c:ser>
        <c:ser>
          <c:idx val="3"/>
          <c:order val="3"/>
          <c:tx>
            <c:v>Obs. Entre 1979 e 1989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'7D-013 - Maracai'!$V$10:$V$21</c:f>
              <c:numCache>
                <c:formatCode>General</c:formatCode>
                <c:ptCount val="12"/>
                <c:pt idx="0">
                  <c:v>0.81967213114754101</c:v>
                </c:pt>
                <c:pt idx="1">
                  <c:v>0.81967213114754101</c:v>
                </c:pt>
                <c:pt idx="2">
                  <c:v>0.81967213114754101</c:v>
                </c:pt>
                <c:pt idx="3">
                  <c:v>1.639344262295082</c:v>
                </c:pt>
                <c:pt idx="4">
                  <c:v>3.278688524590164</c:v>
                </c:pt>
                <c:pt idx="5">
                  <c:v>8.1967213114754109</c:v>
                </c:pt>
                <c:pt idx="6">
                  <c:v>13.934426229508198</c:v>
                </c:pt>
                <c:pt idx="7">
                  <c:v>23.770491803278691</c:v>
                </c:pt>
                <c:pt idx="8">
                  <c:v>42.622950819672134</c:v>
                </c:pt>
                <c:pt idx="9">
                  <c:v>80.327868852459019</c:v>
                </c:pt>
                <c:pt idx="10">
                  <c:v>99.180327868852459</c:v>
                </c:pt>
                <c:pt idx="11">
                  <c:v>100</c:v>
                </c:pt>
              </c:numCache>
            </c:numRef>
          </c:xVal>
          <c:yVal>
            <c:numRef>
              <c:f>'7D-013 - Maracai'!$R$10:$R$21</c:f>
              <c:numCache>
                <c:formatCode>0.00</c:formatCode>
                <c:ptCount val="12"/>
                <c:pt idx="0">
                  <c:v>45.696141561465247</c:v>
                </c:pt>
                <c:pt idx="1">
                  <c:v>42.002283122930493</c:v>
                </c:pt>
                <c:pt idx="2">
                  <c:v>38.308424684395739</c:v>
                </c:pt>
                <c:pt idx="3">
                  <c:v>34.614566245860985</c:v>
                </c:pt>
                <c:pt idx="4">
                  <c:v>30.920707807326231</c:v>
                </c:pt>
                <c:pt idx="5">
                  <c:v>27.226849368791477</c:v>
                </c:pt>
                <c:pt idx="6">
                  <c:v>23.532990930256723</c:v>
                </c:pt>
                <c:pt idx="7">
                  <c:v>19.839132491721969</c:v>
                </c:pt>
                <c:pt idx="8">
                  <c:v>16.145274053187215</c:v>
                </c:pt>
                <c:pt idx="9">
                  <c:v>12.451415614652459</c:v>
                </c:pt>
                <c:pt idx="10">
                  <c:v>8.7575571761177038</c:v>
                </c:pt>
                <c:pt idx="11">
                  <c:v>5.0636987375829481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92-4A6D-A21A-DDDF0D45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297696"/>
        <c:axId val="471304912"/>
      </c:scatterChart>
      <c:valAx>
        <c:axId val="4712976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Probabilidade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304912"/>
        <c:crosses val="autoZero"/>
        <c:crossBetween val="midCat"/>
      </c:valAx>
      <c:valAx>
        <c:axId val="4713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29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5</xdr:row>
      <xdr:rowOff>142875</xdr:rowOff>
    </xdr:from>
    <xdr:to>
      <xdr:col>39</xdr:col>
      <xdr:colOff>502708</xdr:colOff>
      <xdr:row>22</xdr:row>
      <xdr:rowOff>71174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FC6AF9-3AA9-4935-BA0D-D653AF48C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58" b="10815"/>
        <a:stretch/>
      </xdr:blipFill>
      <xdr:spPr>
        <a:xfrm>
          <a:off x="10929938" y="1166813"/>
          <a:ext cx="13254301" cy="5965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129266</xdr:colOff>
      <xdr:row>8</xdr:row>
      <xdr:rowOff>29935</xdr:rowOff>
    </xdr:from>
    <xdr:to>
      <xdr:col>35</xdr:col>
      <xdr:colOff>68034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2181B2-258C-48C4-8CBA-F7D8FC25F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129266</xdr:colOff>
      <xdr:row>8</xdr:row>
      <xdr:rowOff>29935</xdr:rowOff>
    </xdr:from>
    <xdr:to>
      <xdr:col>35</xdr:col>
      <xdr:colOff>68034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DF4AD4-0FB0-49B4-8AEB-24D458F4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129266</xdr:colOff>
      <xdr:row>8</xdr:row>
      <xdr:rowOff>29935</xdr:rowOff>
    </xdr:from>
    <xdr:to>
      <xdr:col>35</xdr:col>
      <xdr:colOff>68034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00EB68-A0A0-433C-90E8-0330536CB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129266</xdr:colOff>
      <xdr:row>8</xdr:row>
      <xdr:rowOff>29935</xdr:rowOff>
    </xdr:from>
    <xdr:to>
      <xdr:col>35</xdr:col>
      <xdr:colOff>68034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E32E2A-5B6C-4923-A700-16891AA66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129266</xdr:colOff>
      <xdr:row>8</xdr:row>
      <xdr:rowOff>29935</xdr:rowOff>
    </xdr:from>
    <xdr:to>
      <xdr:col>35</xdr:col>
      <xdr:colOff>68034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8EA2E8-EAE9-4357-BEE2-43912D3F9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5"/>
  <sheetViews>
    <sheetView tabSelected="1" zoomScale="93" zoomScaleNormal="93" workbookViewId="0">
      <selection activeCell="R3" sqref="R3"/>
    </sheetView>
  </sheetViews>
  <sheetFormatPr defaultRowHeight="15" x14ac:dyDescent="0.25"/>
  <sheetData>
    <row r="1" spans="1:53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ht="15" customHeight="1" x14ac:dyDescent="0.25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29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4" spans="1:53" ht="23.25" customHeight="1" x14ac:dyDescent="0.25">
      <c r="A4" s="27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14"/>
      <c r="S4" s="21" t="s">
        <v>54</v>
      </c>
      <c r="T4" s="22"/>
      <c r="U4" s="22"/>
      <c r="V4" s="22"/>
      <c r="W4" s="22"/>
      <c r="X4" s="22"/>
      <c r="Y4" s="22"/>
      <c r="Z4" s="22"/>
      <c r="AA4" s="22"/>
      <c r="AB4" s="22"/>
      <c r="AC4" s="22"/>
      <c r="AD4" s="23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29.25" customHeight="1" x14ac:dyDescent="0.2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/>
      <c r="R5" s="14"/>
      <c r="S5" s="36"/>
      <c r="T5" s="37"/>
      <c r="U5" s="37"/>
      <c r="V5" s="37"/>
      <c r="W5" s="37"/>
      <c r="X5" s="37"/>
      <c r="Y5" s="37"/>
      <c r="Z5" s="37"/>
      <c r="AA5" s="37"/>
      <c r="AB5" s="37"/>
      <c r="AC5" s="37"/>
      <c r="AD5" s="38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ht="15" customHeight="1" x14ac:dyDescent="0.2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x14ac:dyDescent="0.25">
      <c r="A8" s="63" t="s">
        <v>31</v>
      </c>
      <c r="B8" s="64"/>
      <c r="C8" s="39" t="s">
        <v>32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ht="40.5" customHeight="1" x14ac:dyDescent="0.25">
      <c r="A9" s="65"/>
      <c r="B9" s="66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ht="24" customHeight="1" x14ac:dyDescent="0.25">
      <c r="A10" s="15">
        <v>1</v>
      </c>
      <c r="B10" s="16"/>
      <c r="C10" s="45" t="s">
        <v>33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7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ht="21" customHeight="1" x14ac:dyDescent="0.25">
      <c r="A11" s="17"/>
      <c r="B11" s="18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0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ht="24" customHeight="1" x14ac:dyDescent="0.25">
      <c r="A12" s="19"/>
      <c r="B12" s="20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1:53" ht="34.5" customHeight="1" x14ac:dyDescent="0.25">
      <c r="A13" s="15">
        <v>2</v>
      </c>
      <c r="B13" s="16"/>
      <c r="C13" s="54" t="s">
        <v>34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ht="32.25" customHeight="1" x14ac:dyDescent="0.25">
      <c r="A14" s="17"/>
      <c r="B14" s="18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9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ht="30.75" customHeight="1" x14ac:dyDescent="0.25">
      <c r="A15" s="19"/>
      <c r="B15" s="20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2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53" ht="31.5" customHeight="1" x14ac:dyDescent="0.25">
      <c r="A16" s="15">
        <v>3</v>
      </c>
      <c r="B16" s="16"/>
      <c r="C16" s="54" t="s">
        <v>35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ht="32.25" customHeight="1" x14ac:dyDescent="0.25">
      <c r="A17" s="17"/>
      <c r="B17" s="18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ht="39" customHeight="1" x14ac:dyDescent="0.25">
      <c r="A18" s="19"/>
      <c r="B18" s="20"/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</row>
    <row r="19" spans="1:53" ht="34.5" customHeight="1" x14ac:dyDescent="0.25">
      <c r="A19" s="15">
        <v>4</v>
      </c>
      <c r="B19" s="16"/>
      <c r="C19" s="54" t="s">
        <v>47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ht="30" customHeight="1" x14ac:dyDescent="0.25">
      <c r="A20" s="17"/>
      <c r="B20" s="18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ht="31.5" customHeight="1" x14ac:dyDescent="0.25">
      <c r="A21" s="19"/>
      <c r="B21" s="20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2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ht="24" customHeight="1" x14ac:dyDescent="0.25">
      <c r="A22" s="15">
        <v>5</v>
      </c>
      <c r="B22" s="16"/>
      <c r="C22" s="54" t="s">
        <v>36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ht="27" customHeight="1" x14ac:dyDescent="0.25">
      <c r="A23" s="17"/>
      <c r="B23" s="18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ht="30" customHeight="1" x14ac:dyDescent="0.25">
      <c r="A24" s="19"/>
      <c r="B24" s="20"/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2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ht="27.75" customHeight="1" x14ac:dyDescent="0.25">
      <c r="A25" s="15">
        <v>6</v>
      </c>
      <c r="B25" s="16"/>
      <c r="C25" s="54" t="s">
        <v>48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ht="22.5" customHeight="1" x14ac:dyDescent="0.25">
      <c r="A26" s="17"/>
      <c r="B26" s="18"/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ht="30.75" customHeight="1" x14ac:dyDescent="0.25">
      <c r="A27" s="19"/>
      <c r="B27" s="20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2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  <row r="31" spans="1:53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</row>
    <row r="32" spans="1:5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</row>
    <row r="33" spans="1:5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</row>
    <row r="34" spans="1:5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1:5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</sheetData>
  <mergeCells count="17">
    <mergeCell ref="A25:B27"/>
    <mergeCell ref="C8:Q9"/>
    <mergeCell ref="C10:Q12"/>
    <mergeCell ref="C13:Q15"/>
    <mergeCell ref="C16:Q18"/>
    <mergeCell ref="C19:Q21"/>
    <mergeCell ref="C22:Q24"/>
    <mergeCell ref="C25:Q27"/>
    <mergeCell ref="A8:B9"/>
    <mergeCell ref="A10:B12"/>
    <mergeCell ref="A13:B15"/>
    <mergeCell ref="A16:B18"/>
    <mergeCell ref="A19:B21"/>
    <mergeCell ref="A22:B24"/>
    <mergeCell ref="A2:Q3"/>
    <mergeCell ref="A4:Q6"/>
    <mergeCell ref="S4:AD5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31C2-0204-4FD1-9D21-C3E0679C50A5}">
  <dimension ref="A1:AO67"/>
  <sheetViews>
    <sheetView zoomScale="50" zoomScaleNormal="50" workbookViewId="0">
      <selection activeCell="W12" sqref="W12"/>
    </sheetView>
  </sheetViews>
  <sheetFormatPr defaultRowHeight="15" x14ac:dyDescent="0.25"/>
  <cols>
    <col min="3" max="3" width="12.42578125" customWidth="1"/>
    <col min="10" max="10" width="11" customWidth="1"/>
    <col min="11" max="11" width="10.140625" customWidth="1"/>
    <col min="12" max="12" width="11.85546875" customWidth="1"/>
    <col min="13" max="13" width="13.140625" customWidth="1"/>
    <col min="20" max="20" width="10.7109375" customWidth="1"/>
    <col min="21" max="21" width="12" customWidth="1"/>
    <col min="23" max="23" width="15.7109375" customWidth="1"/>
    <col min="24" max="24" width="14" customWidth="1"/>
    <col min="25" max="25" width="12" customWidth="1"/>
    <col min="29" max="29" width="14.28515625" customWidth="1"/>
  </cols>
  <sheetData>
    <row r="1" spans="1:40" ht="23.25" customHeight="1" x14ac:dyDescent="0.25">
      <c r="A1" s="70" t="s">
        <v>27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40" ht="24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4" spans="1:40" ht="42" customHeight="1" thickBot="1" x14ac:dyDescent="0.3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X4" s="71" t="s">
        <v>37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40" ht="16.5" thickBot="1" x14ac:dyDescent="0.3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P5" s="67" t="s">
        <v>49</v>
      </c>
      <c r="Q5" s="67"/>
      <c r="R5" s="67"/>
      <c r="S5" s="67"/>
      <c r="T5" s="67"/>
      <c r="U5" s="67"/>
      <c r="V5" s="67"/>
      <c r="X5" s="8" t="s">
        <v>21</v>
      </c>
      <c r="Y5" s="9">
        <v>5</v>
      </c>
      <c r="Z5" s="9">
        <v>10</v>
      </c>
      <c r="AA5" s="9">
        <v>15</v>
      </c>
      <c r="AB5" s="9">
        <v>20</v>
      </c>
      <c r="AC5" s="9">
        <v>25</v>
      </c>
      <c r="AD5" s="9">
        <v>30</v>
      </c>
      <c r="AE5" s="9">
        <v>40</v>
      </c>
      <c r="AF5" s="9">
        <v>50</v>
      </c>
      <c r="AG5" s="9">
        <v>60</v>
      </c>
      <c r="AH5" s="9">
        <v>70</v>
      </c>
      <c r="AI5" s="9">
        <v>75</v>
      </c>
      <c r="AJ5" s="9">
        <v>80</v>
      </c>
      <c r="AK5" s="9">
        <v>85</v>
      </c>
      <c r="AL5" s="9">
        <v>90</v>
      </c>
      <c r="AM5" s="9">
        <v>95</v>
      </c>
      <c r="AN5" s="9">
        <v>100</v>
      </c>
    </row>
    <row r="6" spans="1:40" ht="19.5" thickBot="1" x14ac:dyDescent="0.3">
      <c r="A6" s="3">
        <v>1956</v>
      </c>
      <c r="B6" s="4">
        <v>22.36</v>
      </c>
      <c r="C6" s="4">
        <v>24.27</v>
      </c>
      <c r="D6" s="4">
        <v>22.86</v>
      </c>
      <c r="E6" s="4">
        <v>21.63</v>
      </c>
      <c r="F6" s="4">
        <v>39.61</v>
      </c>
      <c r="G6" s="4">
        <v>50.12</v>
      </c>
      <c r="H6" s="4">
        <v>38.28</v>
      </c>
      <c r="I6" s="4">
        <v>42.99</v>
      </c>
      <c r="J6" s="4">
        <v>35.92</v>
      </c>
      <c r="K6" s="4">
        <v>34.19</v>
      </c>
      <c r="L6" s="4">
        <v>26.55</v>
      </c>
      <c r="M6" s="4">
        <v>22.52</v>
      </c>
      <c r="R6" t="s">
        <v>23</v>
      </c>
      <c r="S6" t="s">
        <v>24</v>
      </c>
      <c r="T6" t="s">
        <v>25</v>
      </c>
      <c r="U6" t="s">
        <v>26</v>
      </c>
      <c r="X6" s="10" t="s">
        <v>22</v>
      </c>
      <c r="Y6" s="13">
        <v>80.908000000000001</v>
      </c>
      <c r="Z6" s="13">
        <v>66.962000000000003</v>
      </c>
      <c r="AA6" s="13">
        <v>56.19</v>
      </c>
      <c r="AB6" s="13">
        <v>48.694000000000003</v>
      </c>
      <c r="AC6" s="13">
        <v>42.378999999999998</v>
      </c>
      <c r="AD6" s="13">
        <v>37.853999999999999</v>
      </c>
      <c r="AE6" s="13">
        <v>31.167999999999999</v>
      </c>
      <c r="AF6" s="13">
        <v>26.643000000000001</v>
      </c>
      <c r="AG6" s="13">
        <v>22.928999999999998</v>
      </c>
      <c r="AH6" s="13">
        <v>19.991</v>
      </c>
      <c r="AI6" s="13">
        <v>18.471</v>
      </c>
      <c r="AJ6" s="13">
        <v>17.087</v>
      </c>
      <c r="AK6" s="13">
        <v>15.837</v>
      </c>
      <c r="AL6" s="13">
        <v>14.183</v>
      </c>
      <c r="AM6" s="13">
        <v>12.257999999999999</v>
      </c>
      <c r="AN6" s="13">
        <v>7.53</v>
      </c>
    </row>
    <row r="7" spans="1:40" ht="16.5" thickBot="1" x14ac:dyDescent="0.3">
      <c r="A7" s="5">
        <v>1957</v>
      </c>
      <c r="B7" s="6">
        <v>37.590000000000003</v>
      </c>
      <c r="C7" s="6">
        <v>46.73</v>
      </c>
      <c r="D7" s="6">
        <v>36.47</v>
      </c>
      <c r="E7" s="6">
        <v>33.21</v>
      </c>
      <c r="F7" s="6">
        <v>27.3</v>
      </c>
      <c r="G7" s="6">
        <v>25.33</v>
      </c>
      <c r="H7" s="6">
        <v>43.34</v>
      </c>
      <c r="I7" s="6">
        <v>30.51</v>
      </c>
      <c r="J7" s="6">
        <v>49.4</v>
      </c>
      <c r="K7" s="6">
        <v>35.909999999999997</v>
      </c>
      <c r="L7" s="6">
        <v>36.5</v>
      </c>
      <c r="M7" s="6">
        <v>36.24</v>
      </c>
      <c r="R7">
        <f>COUNT(B6:M39)</f>
        <v>400</v>
      </c>
      <c r="S7">
        <f>SQRT(R7)</f>
        <v>20</v>
      </c>
      <c r="T7">
        <f>(MAX(B6:M39)-(MIN(B6:M39)))</f>
        <v>86.33</v>
      </c>
      <c r="U7">
        <f>T7/S7</f>
        <v>4.3164999999999996</v>
      </c>
    </row>
    <row r="8" spans="1:40" ht="16.5" thickBot="1" x14ac:dyDescent="0.3">
      <c r="A8" s="3">
        <v>1958</v>
      </c>
      <c r="B8" s="4">
        <v>42.53</v>
      </c>
      <c r="C8" s="4">
        <v>48.9</v>
      </c>
      <c r="D8" s="4">
        <v>54.4</v>
      </c>
      <c r="E8" s="4">
        <v>42.55</v>
      </c>
      <c r="F8" s="4">
        <v>47.61</v>
      </c>
      <c r="G8" s="4">
        <v>47.19</v>
      </c>
      <c r="H8" s="4">
        <v>35.97</v>
      </c>
      <c r="I8" s="4">
        <v>30.15</v>
      </c>
      <c r="J8" s="4">
        <v>36.340000000000003</v>
      </c>
      <c r="K8" s="4">
        <v>36.26</v>
      </c>
      <c r="L8" s="4">
        <v>37.31</v>
      </c>
      <c r="M8" s="4">
        <v>40.380000000000003</v>
      </c>
    </row>
    <row r="9" spans="1:40" ht="16.5" thickBot="1" x14ac:dyDescent="0.3">
      <c r="A9" s="5">
        <v>1959</v>
      </c>
      <c r="B9" s="6">
        <v>46.63</v>
      </c>
      <c r="C9" s="6">
        <v>49.67</v>
      </c>
      <c r="D9" s="6">
        <v>49.18</v>
      </c>
      <c r="E9" s="6">
        <v>43.26</v>
      </c>
      <c r="F9" s="6">
        <v>37.06</v>
      </c>
      <c r="G9" s="6">
        <v>32.24</v>
      </c>
      <c r="H9" s="6">
        <v>26.36</v>
      </c>
      <c r="I9" s="6">
        <v>30.38</v>
      </c>
      <c r="J9" s="6">
        <v>22.74</v>
      </c>
      <c r="K9" s="6">
        <v>25.16</v>
      </c>
      <c r="L9" s="6">
        <v>21.95</v>
      </c>
      <c r="M9" s="6">
        <v>24.35</v>
      </c>
      <c r="P9" t="s">
        <v>14</v>
      </c>
      <c r="Q9" s="68" t="s">
        <v>15</v>
      </c>
      <c r="R9" s="68"/>
      <c r="S9" t="s">
        <v>16</v>
      </c>
      <c r="T9" t="s">
        <v>17</v>
      </c>
      <c r="U9" t="s">
        <v>18</v>
      </c>
      <c r="V9" t="s">
        <v>19</v>
      </c>
    </row>
    <row r="10" spans="1:40" ht="16.5" thickBot="1" x14ac:dyDescent="0.3">
      <c r="A10" s="3">
        <v>1960</v>
      </c>
      <c r="B10" s="4">
        <v>52.17</v>
      </c>
      <c r="C10" s="4">
        <v>48.89</v>
      </c>
      <c r="D10" s="4">
        <v>50.07</v>
      </c>
      <c r="E10" s="4">
        <v>46.95</v>
      </c>
      <c r="F10" s="4">
        <v>37.97</v>
      </c>
      <c r="G10" s="4">
        <v>32.17</v>
      </c>
      <c r="H10" s="4">
        <v>26.65</v>
      </c>
      <c r="I10" s="4">
        <v>23.77</v>
      </c>
      <c r="J10" s="4">
        <v>21.18</v>
      </c>
      <c r="K10" s="4">
        <v>24.37</v>
      </c>
      <c r="L10" s="4">
        <v>26.68</v>
      </c>
      <c r="M10" s="4">
        <v>38.68</v>
      </c>
      <c r="P10">
        <v>21</v>
      </c>
      <c r="Q10" s="7">
        <f>MAX(B6:M39)</f>
        <v>100.84</v>
      </c>
      <c r="R10" s="7">
        <f>Q10 -$U$7</f>
        <v>96.523499999999999</v>
      </c>
      <c r="S10">
        <f>COUNTIFS($B$6:$M$39,"&lt;=" &amp; Q10,$B$6:$M$39,"&gt;" &amp; R10)</f>
        <v>3</v>
      </c>
      <c r="T10">
        <f>S10/$R$7</f>
        <v>7.4999999999999997E-3</v>
      </c>
      <c r="U10">
        <f>T10</f>
        <v>7.4999999999999997E-3</v>
      </c>
      <c r="V10">
        <f>100*U10</f>
        <v>0.75</v>
      </c>
    </row>
    <row r="11" spans="1:40" ht="16.5" thickBot="1" x14ac:dyDescent="0.3">
      <c r="A11" s="5">
        <v>1961</v>
      </c>
      <c r="B11" s="6">
        <v>43.95</v>
      </c>
      <c r="C11" s="6">
        <v>46.11</v>
      </c>
      <c r="D11" s="6">
        <v>44.46</v>
      </c>
      <c r="E11" s="6">
        <v>45.18</v>
      </c>
      <c r="F11" s="6">
        <v>36.75</v>
      </c>
      <c r="G11" s="6">
        <v>29.6</v>
      </c>
      <c r="H11" s="6">
        <v>25.35</v>
      </c>
      <c r="I11" s="6">
        <v>22.09</v>
      </c>
      <c r="J11" s="6">
        <v>20.010000000000002</v>
      </c>
      <c r="K11" s="6">
        <v>22.27</v>
      </c>
      <c r="L11" s="6">
        <v>22.52</v>
      </c>
      <c r="M11" s="6">
        <v>29.91</v>
      </c>
      <c r="P11">
        <v>20</v>
      </c>
      <c r="Q11" s="7">
        <f t="shared" ref="Q11:Q16" si="0">R10</f>
        <v>96.523499999999999</v>
      </c>
      <c r="R11" s="7">
        <f t="shared" ref="R11:R30" si="1">Q11 -$U$7</f>
        <v>92.206999999999994</v>
      </c>
      <c r="S11">
        <f>COUNTIFS($B$6:$M$39,"&lt;=" &amp; Q11,$B$6:$M$39,"&gt;" &amp; R11)</f>
        <v>1</v>
      </c>
      <c r="T11">
        <f t="shared" ref="T11:T30" si="2">S11/$R$7</f>
        <v>2.5000000000000001E-3</v>
      </c>
      <c r="U11">
        <f>SUM(U10,T11)</f>
        <v>0.01</v>
      </c>
      <c r="V11">
        <f t="shared" ref="V11:V29" si="3">100*U11</f>
        <v>1</v>
      </c>
    </row>
    <row r="12" spans="1:40" ht="16.5" thickBot="1" x14ac:dyDescent="0.3">
      <c r="A12" s="3">
        <v>1962</v>
      </c>
      <c r="B12" s="4">
        <v>30.18</v>
      </c>
      <c r="C12" s="4">
        <v>36.97</v>
      </c>
      <c r="D12" s="4">
        <v>67.790000000000006</v>
      </c>
      <c r="E12" s="4">
        <v>39.51</v>
      </c>
      <c r="F12" s="4">
        <v>33.270000000000003</v>
      </c>
      <c r="G12" s="4">
        <v>33.42</v>
      </c>
      <c r="H12" s="4">
        <v>25.8</v>
      </c>
      <c r="I12" s="4">
        <v>23.79</v>
      </c>
      <c r="J12" s="4">
        <v>22.38</v>
      </c>
      <c r="K12" s="4">
        <v>38.229999999999997</v>
      </c>
      <c r="L12" s="4">
        <v>29.2</v>
      </c>
      <c r="M12" s="4">
        <v>31.3</v>
      </c>
      <c r="P12">
        <v>19</v>
      </c>
      <c r="Q12" s="7">
        <f t="shared" si="0"/>
        <v>92.206999999999994</v>
      </c>
      <c r="R12" s="7">
        <f t="shared" si="1"/>
        <v>87.890499999999989</v>
      </c>
      <c r="S12">
        <f t="shared" ref="S12:S30" si="4">COUNTIFS($B$6:$M$39,"&lt;=" &amp; Q12,$B$6:$M$39,"&gt;" &amp; R12)</f>
        <v>0</v>
      </c>
      <c r="T12">
        <f t="shared" si="2"/>
        <v>0</v>
      </c>
      <c r="U12">
        <f t="shared" ref="U12:U30" si="5">SUM(U11,T12)</f>
        <v>0.01</v>
      </c>
      <c r="V12">
        <f t="shared" si="3"/>
        <v>1</v>
      </c>
    </row>
    <row r="13" spans="1:40" ht="16.5" thickBot="1" x14ac:dyDescent="0.3">
      <c r="A13" s="5">
        <v>1963</v>
      </c>
      <c r="B13" s="6">
        <v>59.72</v>
      </c>
      <c r="C13" s="6">
        <v>56.57</v>
      </c>
      <c r="D13" s="6">
        <v>47.56</v>
      </c>
      <c r="E13" s="6">
        <v>32.479999999999997</v>
      </c>
      <c r="F13" s="6">
        <v>27.41</v>
      </c>
      <c r="G13" s="6">
        <v>25.36</v>
      </c>
      <c r="H13" s="6">
        <v>22.95</v>
      </c>
      <c r="I13" s="6">
        <v>20.71</v>
      </c>
      <c r="J13" s="6">
        <v>19.77</v>
      </c>
      <c r="K13" s="6">
        <v>26.07</v>
      </c>
      <c r="L13" s="6">
        <v>24.63</v>
      </c>
      <c r="M13" s="6">
        <v>19.13</v>
      </c>
      <c r="P13">
        <v>18</v>
      </c>
      <c r="Q13" s="7">
        <f t="shared" si="0"/>
        <v>87.890499999999989</v>
      </c>
      <c r="R13" s="7">
        <f t="shared" si="1"/>
        <v>83.573999999999984</v>
      </c>
      <c r="S13">
        <f t="shared" si="4"/>
        <v>5</v>
      </c>
      <c r="T13">
        <f t="shared" si="2"/>
        <v>1.2500000000000001E-2</v>
      </c>
      <c r="U13">
        <f t="shared" si="5"/>
        <v>2.2499999999999999E-2</v>
      </c>
      <c r="V13">
        <f t="shared" si="3"/>
        <v>2.25</v>
      </c>
    </row>
    <row r="14" spans="1:40" ht="16.5" thickBot="1" x14ac:dyDescent="0.3">
      <c r="A14" s="3">
        <v>1964</v>
      </c>
      <c r="B14" s="4">
        <v>16.71</v>
      </c>
      <c r="C14" s="4">
        <v>42.2</v>
      </c>
      <c r="D14" s="4">
        <v>21.81</v>
      </c>
      <c r="E14" s="4">
        <v>19.86</v>
      </c>
      <c r="F14" s="4">
        <v>23.97</v>
      </c>
      <c r="G14" s="4">
        <v>19.22</v>
      </c>
      <c r="H14" s="4">
        <v>20.329999999999998</v>
      </c>
      <c r="I14" s="4">
        <v>17.84</v>
      </c>
      <c r="J14" s="4">
        <v>17.2</v>
      </c>
      <c r="K14" s="4">
        <v>21.45</v>
      </c>
      <c r="L14" s="4">
        <v>26.21</v>
      </c>
      <c r="M14" s="4">
        <v>43.95</v>
      </c>
      <c r="P14">
        <v>17</v>
      </c>
      <c r="Q14" s="7">
        <f t="shared" si="0"/>
        <v>83.573999999999984</v>
      </c>
      <c r="R14" s="7">
        <f t="shared" si="1"/>
        <v>79.257499999999979</v>
      </c>
      <c r="S14">
        <f t="shared" si="4"/>
        <v>4</v>
      </c>
      <c r="T14">
        <f t="shared" si="2"/>
        <v>0.01</v>
      </c>
      <c r="U14">
        <f t="shared" si="5"/>
        <v>3.2500000000000001E-2</v>
      </c>
      <c r="V14">
        <f t="shared" si="3"/>
        <v>3.25</v>
      </c>
    </row>
    <row r="15" spans="1:40" ht="16.5" thickBot="1" x14ac:dyDescent="0.3">
      <c r="A15" s="5">
        <v>1965</v>
      </c>
      <c r="B15" s="6">
        <v>65.06</v>
      </c>
      <c r="C15" s="6">
        <v>84.03</v>
      </c>
      <c r="D15" s="6">
        <v>100.84</v>
      </c>
      <c r="E15" s="6">
        <v>62.22</v>
      </c>
      <c r="F15" s="6">
        <v>65.78</v>
      </c>
      <c r="G15" s="6">
        <v>49.64</v>
      </c>
      <c r="H15" s="6">
        <v>47.07</v>
      </c>
      <c r="I15" s="6">
        <v>38.25</v>
      </c>
      <c r="J15" s="6">
        <v>32.17</v>
      </c>
      <c r="K15" s="6">
        <v>46.76</v>
      </c>
      <c r="L15" s="6">
        <v>36.47</v>
      </c>
      <c r="M15" s="6">
        <v>54.58</v>
      </c>
      <c r="P15">
        <v>16</v>
      </c>
      <c r="Q15" s="7">
        <f t="shared" si="0"/>
        <v>79.257499999999979</v>
      </c>
      <c r="R15" s="7">
        <f t="shared" si="1"/>
        <v>74.940999999999974</v>
      </c>
      <c r="S15">
        <f t="shared" si="4"/>
        <v>9</v>
      </c>
      <c r="T15">
        <f t="shared" si="2"/>
        <v>2.2499999999999999E-2</v>
      </c>
      <c r="U15">
        <f t="shared" si="5"/>
        <v>5.5E-2</v>
      </c>
      <c r="V15">
        <f t="shared" si="3"/>
        <v>5.5</v>
      </c>
    </row>
    <row r="16" spans="1:40" ht="16.5" thickBot="1" x14ac:dyDescent="0.3">
      <c r="A16" s="3">
        <v>1966</v>
      </c>
      <c r="B16" s="4">
        <v>54.94</v>
      </c>
      <c r="C16" s="4">
        <v>66.989999999999995</v>
      </c>
      <c r="D16" s="4">
        <v>55.33</v>
      </c>
      <c r="E16" s="4">
        <v>43.83</v>
      </c>
      <c r="F16" s="4">
        <v>38.32</v>
      </c>
      <c r="G16" s="4">
        <v>31.25</v>
      </c>
      <c r="H16" s="4">
        <v>28.58</v>
      </c>
      <c r="I16" s="4">
        <v>26.49</v>
      </c>
      <c r="J16" s="4">
        <v>28.73</v>
      </c>
      <c r="K16" s="4">
        <v>32.44</v>
      </c>
      <c r="L16" s="4">
        <v>35.21</v>
      </c>
      <c r="M16" s="4">
        <v>39.71</v>
      </c>
      <c r="P16">
        <v>15</v>
      </c>
      <c r="Q16" s="7">
        <f t="shared" si="0"/>
        <v>74.940999999999974</v>
      </c>
      <c r="R16" s="7">
        <f t="shared" si="1"/>
        <v>70.624499999999969</v>
      </c>
      <c r="S16">
        <f t="shared" si="4"/>
        <v>3</v>
      </c>
      <c r="T16">
        <f t="shared" si="2"/>
        <v>7.4999999999999997E-3</v>
      </c>
      <c r="U16">
        <f t="shared" si="5"/>
        <v>6.25E-2</v>
      </c>
      <c r="V16">
        <f t="shared" si="3"/>
        <v>6.25</v>
      </c>
    </row>
    <row r="17" spans="1:41" ht="16.5" thickBot="1" x14ac:dyDescent="0.3">
      <c r="A17" s="5">
        <v>1967</v>
      </c>
      <c r="B17" s="6">
        <v>57.06</v>
      </c>
      <c r="C17" s="6">
        <v>60.04</v>
      </c>
      <c r="D17" s="6">
        <v>54.37</v>
      </c>
      <c r="E17" s="6">
        <v>40.33</v>
      </c>
      <c r="F17" s="6">
        <v>32.49</v>
      </c>
      <c r="G17" s="6">
        <v>42.18</v>
      </c>
      <c r="H17" s="6">
        <v>29.03</v>
      </c>
      <c r="I17" s="6">
        <v>26.59</v>
      </c>
      <c r="J17" s="6">
        <v>30.69</v>
      </c>
      <c r="K17" s="6">
        <v>31.04</v>
      </c>
      <c r="L17" s="6">
        <v>35.81</v>
      </c>
      <c r="M17" s="6">
        <v>43.49</v>
      </c>
      <c r="P17">
        <v>14</v>
      </c>
      <c r="Q17" s="7">
        <f t="shared" ref="Q17:Q30" si="6">R16</f>
        <v>70.624499999999969</v>
      </c>
      <c r="R17" s="7">
        <f t="shared" si="1"/>
        <v>66.307999999999964</v>
      </c>
      <c r="S17">
        <f t="shared" si="4"/>
        <v>10</v>
      </c>
      <c r="T17">
        <f t="shared" si="2"/>
        <v>2.5000000000000001E-2</v>
      </c>
      <c r="U17">
        <f t="shared" si="5"/>
        <v>8.7499999999999994E-2</v>
      </c>
      <c r="V17">
        <f t="shared" si="3"/>
        <v>8.75</v>
      </c>
    </row>
    <row r="18" spans="1:41" ht="16.5" thickBot="1" x14ac:dyDescent="0.3">
      <c r="A18" s="3">
        <v>1968</v>
      </c>
      <c r="B18" s="4">
        <v>77.45</v>
      </c>
      <c r="C18" s="4">
        <v>56.1</v>
      </c>
      <c r="D18" s="4">
        <v>51.68</v>
      </c>
      <c r="E18" s="4">
        <v>39.880000000000003</v>
      </c>
      <c r="F18" s="4">
        <v>33.31</v>
      </c>
      <c r="G18" s="4">
        <v>31.15</v>
      </c>
      <c r="H18" s="4">
        <v>26.91</v>
      </c>
      <c r="I18" s="4">
        <v>27.76</v>
      </c>
      <c r="J18" s="4">
        <v>21.89</v>
      </c>
      <c r="K18" s="4">
        <v>22.26</v>
      </c>
      <c r="L18" s="4">
        <v>18.010000000000002</v>
      </c>
      <c r="M18" s="4">
        <v>23.02</v>
      </c>
      <c r="P18">
        <v>13</v>
      </c>
      <c r="Q18" s="7">
        <f>R17</f>
        <v>66.307999999999964</v>
      </c>
      <c r="R18" s="7">
        <f t="shared" si="1"/>
        <v>61.991499999999967</v>
      </c>
      <c r="S18">
        <f t="shared" si="4"/>
        <v>7</v>
      </c>
      <c r="T18">
        <f t="shared" si="2"/>
        <v>1.7500000000000002E-2</v>
      </c>
      <c r="U18">
        <f t="shared" si="5"/>
        <v>0.105</v>
      </c>
      <c r="V18">
        <f t="shared" si="3"/>
        <v>10.5</v>
      </c>
    </row>
    <row r="19" spans="1:41" ht="16.5" thickBot="1" x14ac:dyDescent="0.3">
      <c r="A19" s="5">
        <v>1969</v>
      </c>
      <c r="B19" s="6">
        <v>23.72</v>
      </c>
      <c r="C19" s="6">
        <v>25.07</v>
      </c>
      <c r="D19" s="6">
        <v>26.54</v>
      </c>
      <c r="E19" s="6">
        <v>21.18</v>
      </c>
      <c r="F19" s="6">
        <v>17.57</v>
      </c>
      <c r="G19" s="6">
        <v>20.27</v>
      </c>
      <c r="H19" s="6">
        <v>17.12</v>
      </c>
      <c r="I19" s="6">
        <v>15.67</v>
      </c>
      <c r="J19" s="6">
        <v>14.51</v>
      </c>
      <c r="K19" s="6">
        <v>24.12</v>
      </c>
      <c r="L19" s="6">
        <v>34.130000000000003</v>
      </c>
      <c r="M19" s="6">
        <v>20.54</v>
      </c>
      <c r="P19">
        <v>12</v>
      </c>
      <c r="Q19" s="7">
        <f t="shared" si="6"/>
        <v>61.991499999999967</v>
      </c>
      <c r="R19" s="7">
        <f t="shared" si="1"/>
        <v>57.674999999999969</v>
      </c>
      <c r="S19">
        <f t="shared" si="4"/>
        <v>14</v>
      </c>
      <c r="T19">
        <f t="shared" si="2"/>
        <v>3.5000000000000003E-2</v>
      </c>
      <c r="U19">
        <f t="shared" si="5"/>
        <v>0.14000000000000001</v>
      </c>
      <c r="V19">
        <f t="shared" si="3"/>
        <v>14.000000000000002</v>
      </c>
    </row>
    <row r="20" spans="1:41" ht="16.5" thickBot="1" x14ac:dyDescent="0.3">
      <c r="A20" s="3">
        <v>1970</v>
      </c>
      <c r="B20" s="4">
        <v>35.42</v>
      </c>
      <c r="C20" s="4">
        <v>55.44</v>
      </c>
      <c r="D20" s="4">
        <v>41.92</v>
      </c>
      <c r="E20" s="4">
        <v>30.78</v>
      </c>
      <c r="F20" s="4">
        <v>28.01</v>
      </c>
      <c r="G20" s="4">
        <v>25.98</v>
      </c>
      <c r="H20" s="4">
        <v>21.95</v>
      </c>
      <c r="I20" s="4">
        <v>23.24</v>
      </c>
      <c r="J20" s="4">
        <v>25.37</v>
      </c>
      <c r="K20" s="4">
        <v>23.93</v>
      </c>
      <c r="L20" s="4">
        <v>18.23</v>
      </c>
      <c r="M20" s="4">
        <v>26.34</v>
      </c>
      <c r="P20">
        <v>11</v>
      </c>
      <c r="Q20" s="7">
        <f t="shared" si="6"/>
        <v>57.674999999999969</v>
      </c>
      <c r="R20" s="7">
        <f t="shared" si="1"/>
        <v>53.358499999999971</v>
      </c>
      <c r="S20">
        <f t="shared" si="4"/>
        <v>16</v>
      </c>
      <c r="T20">
        <f t="shared" si="2"/>
        <v>0.04</v>
      </c>
      <c r="U20">
        <f t="shared" si="5"/>
        <v>0.18000000000000002</v>
      </c>
      <c r="V20">
        <f t="shared" si="3"/>
        <v>18.000000000000004</v>
      </c>
    </row>
    <row r="21" spans="1:41" ht="16.5" thickBot="1" x14ac:dyDescent="0.3">
      <c r="A21" s="5">
        <v>1971</v>
      </c>
      <c r="B21" s="6">
        <v>28.51</v>
      </c>
      <c r="C21" s="6">
        <v>22.73</v>
      </c>
      <c r="D21" s="6">
        <v>26.54</v>
      </c>
      <c r="E21" s="6">
        <v>21.6</v>
      </c>
      <c r="F21" s="6">
        <v>22.56</v>
      </c>
      <c r="G21" s="6">
        <v>30.77</v>
      </c>
      <c r="H21" s="6">
        <v>26.62</v>
      </c>
      <c r="I21" s="6">
        <v>22.08</v>
      </c>
      <c r="J21" s="6">
        <v>21.3</v>
      </c>
      <c r="K21" s="6">
        <v>24.45</v>
      </c>
      <c r="L21" s="6">
        <v>17.190000000000001</v>
      </c>
      <c r="M21" s="6">
        <v>20.7</v>
      </c>
      <c r="P21">
        <v>10</v>
      </c>
      <c r="Q21" s="7">
        <f t="shared" si="6"/>
        <v>53.358499999999971</v>
      </c>
      <c r="R21" s="7">
        <f t="shared" si="1"/>
        <v>49.041999999999973</v>
      </c>
      <c r="S21">
        <f t="shared" si="4"/>
        <v>23</v>
      </c>
      <c r="T21">
        <f t="shared" si="2"/>
        <v>5.7500000000000002E-2</v>
      </c>
      <c r="U21">
        <f t="shared" si="5"/>
        <v>0.23750000000000002</v>
      </c>
      <c r="V21">
        <f t="shared" si="3"/>
        <v>23.75</v>
      </c>
    </row>
    <row r="22" spans="1:41" ht="16.5" thickBot="1" x14ac:dyDescent="0.3">
      <c r="A22" s="3">
        <v>1972</v>
      </c>
      <c r="B22" s="4">
        <v>35.229999999999997</v>
      </c>
      <c r="C22" s="4">
        <v>79.849999999999994</v>
      </c>
      <c r="D22" s="4">
        <v>53.15</v>
      </c>
      <c r="E22" s="4">
        <v>48.54</v>
      </c>
      <c r="F22" s="4">
        <v>36.450000000000003</v>
      </c>
      <c r="G22" s="4">
        <v>28.69</v>
      </c>
      <c r="H22" s="4">
        <v>41.36</v>
      </c>
      <c r="I22" s="4">
        <v>31.44</v>
      </c>
      <c r="J22" s="4">
        <v>32.299999999999997</v>
      </c>
      <c r="K22" s="4">
        <v>75.86</v>
      </c>
      <c r="L22" s="4">
        <v>62.44</v>
      </c>
      <c r="M22" s="4">
        <v>47.01</v>
      </c>
      <c r="P22">
        <v>9</v>
      </c>
      <c r="Q22" s="7">
        <f t="shared" si="6"/>
        <v>49.041999999999973</v>
      </c>
      <c r="R22" s="7">
        <f t="shared" si="1"/>
        <v>44.725499999999975</v>
      </c>
      <c r="S22">
        <f t="shared" si="4"/>
        <v>28</v>
      </c>
      <c r="T22">
        <f t="shared" si="2"/>
        <v>7.0000000000000007E-2</v>
      </c>
      <c r="U22">
        <f t="shared" si="5"/>
        <v>0.3075</v>
      </c>
      <c r="V22">
        <f t="shared" si="3"/>
        <v>30.75</v>
      </c>
    </row>
    <row r="23" spans="1:41" ht="16.5" thickBot="1" x14ac:dyDescent="0.3">
      <c r="A23" s="5">
        <v>1973</v>
      </c>
      <c r="B23" s="6">
        <v>46.98</v>
      </c>
      <c r="C23" s="6">
        <v>52.92</v>
      </c>
      <c r="D23" s="6">
        <v>49.2</v>
      </c>
      <c r="E23" s="6">
        <v>42.97</v>
      </c>
      <c r="F23" s="6">
        <v>36.58</v>
      </c>
      <c r="G23" s="6">
        <v>32.92</v>
      </c>
      <c r="H23" s="6">
        <v>33.86</v>
      </c>
      <c r="I23" s="6">
        <v>27.86</v>
      </c>
      <c r="J23" s="6">
        <v>29.68</v>
      </c>
      <c r="K23" s="6">
        <v>28.72</v>
      </c>
      <c r="L23" s="6">
        <v>29.08</v>
      </c>
      <c r="M23" s="6">
        <v>42.51</v>
      </c>
      <c r="P23">
        <v>8</v>
      </c>
      <c r="Q23" s="7">
        <f t="shared" si="6"/>
        <v>44.725499999999975</v>
      </c>
      <c r="R23" s="7">
        <f t="shared" si="1"/>
        <v>40.408999999999978</v>
      </c>
      <c r="S23">
        <f t="shared" si="4"/>
        <v>35</v>
      </c>
      <c r="T23">
        <f t="shared" si="2"/>
        <v>8.7499999999999994E-2</v>
      </c>
      <c r="U23">
        <f t="shared" si="5"/>
        <v>0.39500000000000002</v>
      </c>
      <c r="V23">
        <f t="shared" si="3"/>
        <v>39.5</v>
      </c>
    </row>
    <row r="24" spans="1:41" ht="16.5" thickBot="1" x14ac:dyDescent="0.3">
      <c r="A24" s="3">
        <v>1974</v>
      </c>
      <c r="B24" s="4">
        <v>60.43</v>
      </c>
      <c r="C24" s="4">
        <v>50.77</v>
      </c>
      <c r="D24" s="4">
        <v>87.68</v>
      </c>
      <c r="E24" s="4">
        <v>59.76</v>
      </c>
      <c r="F24" s="4">
        <v>44.06</v>
      </c>
      <c r="G24" s="4">
        <v>51.55</v>
      </c>
      <c r="H24" s="4">
        <v>36.33</v>
      </c>
      <c r="I24" s="4">
        <v>29.7</v>
      </c>
      <c r="J24" s="4">
        <v>26.54</v>
      </c>
      <c r="K24" s="4">
        <v>33.82</v>
      </c>
      <c r="L24" s="4">
        <v>27.63</v>
      </c>
      <c r="M24" s="4">
        <v>52.76</v>
      </c>
      <c r="P24">
        <v>7</v>
      </c>
      <c r="Q24" s="7">
        <f t="shared" si="6"/>
        <v>40.408999999999978</v>
      </c>
      <c r="R24" s="7">
        <f t="shared" si="1"/>
        <v>36.09249999999998</v>
      </c>
      <c r="S24">
        <f t="shared" si="4"/>
        <v>42</v>
      </c>
      <c r="T24">
        <f t="shared" si="2"/>
        <v>0.105</v>
      </c>
      <c r="U24">
        <f t="shared" si="5"/>
        <v>0.5</v>
      </c>
      <c r="V24">
        <f t="shared" si="3"/>
        <v>50</v>
      </c>
    </row>
    <row r="25" spans="1:41" ht="16.5" thickBot="1" x14ac:dyDescent="0.3">
      <c r="A25" s="5">
        <v>1975</v>
      </c>
      <c r="B25" s="6">
        <v>56.63</v>
      </c>
      <c r="C25" s="6">
        <v>58.81</v>
      </c>
      <c r="D25" s="6">
        <v>48.62</v>
      </c>
      <c r="E25" s="6">
        <v>39.57</v>
      </c>
      <c r="F25" s="6">
        <v>32.39</v>
      </c>
      <c r="G25" s="6">
        <v>28.44</v>
      </c>
      <c r="H25" s="6">
        <v>29.7</v>
      </c>
      <c r="I25" s="6">
        <v>23.36</v>
      </c>
      <c r="J25" s="6">
        <v>20.12</v>
      </c>
      <c r="K25" s="6">
        <v>31.99</v>
      </c>
      <c r="L25" s="6">
        <v>33.93</v>
      </c>
      <c r="M25" s="6">
        <v>67.06</v>
      </c>
      <c r="P25">
        <v>6</v>
      </c>
      <c r="Q25" s="7">
        <f t="shared" si="6"/>
        <v>36.09249999999998</v>
      </c>
      <c r="R25" s="7">
        <f t="shared" si="1"/>
        <v>31.775999999999982</v>
      </c>
      <c r="S25">
        <f t="shared" si="4"/>
        <v>44</v>
      </c>
      <c r="T25">
        <f t="shared" si="2"/>
        <v>0.11</v>
      </c>
      <c r="U25">
        <f t="shared" si="5"/>
        <v>0.61</v>
      </c>
      <c r="V25">
        <f t="shared" si="3"/>
        <v>61</v>
      </c>
    </row>
    <row r="26" spans="1:41" ht="16.5" thickBot="1" x14ac:dyDescent="0.3">
      <c r="A26" s="3">
        <v>1976</v>
      </c>
      <c r="B26" s="4">
        <v>53.17</v>
      </c>
      <c r="C26" s="4">
        <v>68.45</v>
      </c>
      <c r="D26" s="4">
        <v>70.349999999999994</v>
      </c>
      <c r="E26" s="4">
        <v>51.64</v>
      </c>
      <c r="F26" s="4">
        <v>58</v>
      </c>
      <c r="G26" s="4">
        <v>74.66</v>
      </c>
      <c r="H26" s="4">
        <v>70.91</v>
      </c>
      <c r="I26" s="4">
        <v>65.62</v>
      </c>
      <c r="J26" s="4">
        <v>69.209999999999994</v>
      </c>
      <c r="K26" s="4">
        <v>75.94</v>
      </c>
      <c r="L26" s="4">
        <v>65.959999999999994</v>
      </c>
      <c r="M26" s="4">
        <v>69.459999999999994</v>
      </c>
      <c r="P26">
        <v>5</v>
      </c>
      <c r="Q26" s="7">
        <f t="shared" si="6"/>
        <v>31.775999999999982</v>
      </c>
      <c r="R26" s="7">
        <f t="shared" si="1"/>
        <v>27.459499999999984</v>
      </c>
      <c r="S26">
        <f t="shared" si="4"/>
        <v>48</v>
      </c>
      <c r="T26">
        <f t="shared" si="2"/>
        <v>0.12</v>
      </c>
      <c r="U26">
        <f t="shared" si="5"/>
        <v>0.73</v>
      </c>
      <c r="V26">
        <f t="shared" si="3"/>
        <v>73</v>
      </c>
    </row>
    <row r="27" spans="1:41" ht="16.5" thickBot="1" x14ac:dyDescent="0.3">
      <c r="A27" s="5">
        <v>1977</v>
      </c>
      <c r="B27" s="6">
        <v>77.989999999999995</v>
      </c>
      <c r="C27" s="6" t="s">
        <v>20</v>
      </c>
      <c r="D27" s="6" t="s">
        <v>20</v>
      </c>
      <c r="E27" s="6" t="s">
        <v>20</v>
      </c>
      <c r="F27" s="6">
        <v>51.65</v>
      </c>
      <c r="G27" s="6">
        <v>53.02</v>
      </c>
      <c r="H27" s="6">
        <v>42.62</v>
      </c>
      <c r="I27" s="6">
        <v>33.94</v>
      </c>
      <c r="J27" s="6">
        <v>35.520000000000003</v>
      </c>
      <c r="K27" s="6">
        <v>31.31</v>
      </c>
      <c r="L27" s="6">
        <v>36.04</v>
      </c>
      <c r="M27" s="6">
        <v>80.69</v>
      </c>
      <c r="P27">
        <v>4</v>
      </c>
      <c r="Q27" s="7">
        <f t="shared" si="6"/>
        <v>27.459499999999984</v>
      </c>
      <c r="R27" s="7">
        <f t="shared" si="1"/>
        <v>23.142999999999986</v>
      </c>
      <c r="S27">
        <f t="shared" si="4"/>
        <v>54</v>
      </c>
      <c r="T27">
        <f t="shared" si="2"/>
        <v>0.13500000000000001</v>
      </c>
      <c r="U27">
        <f t="shared" si="5"/>
        <v>0.86499999999999999</v>
      </c>
      <c r="V27">
        <f t="shared" si="3"/>
        <v>86.5</v>
      </c>
    </row>
    <row r="28" spans="1:41" ht="16.5" thickBot="1" x14ac:dyDescent="0.3">
      <c r="A28" s="3">
        <v>1978</v>
      </c>
      <c r="B28" s="4">
        <v>47.9</v>
      </c>
      <c r="C28" s="4">
        <v>43.03</v>
      </c>
      <c r="D28" s="4">
        <v>60.53</v>
      </c>
      <c r="E28" s="4">
        <v>38.229999999999997</v>
      </c>
      <c r="F28" s="4">
        <v>44.81</v>
      </c>
      <c r="G28" s="4">
        <v>39.130000000000003</v>
      </c>
      <c r="H28" s="4">
        <v>46.07</v>
      </c>
      <c r="I28" s="4">
        <v>35.130000000000003</v>
      </c>
      <c r="J28" s="4">
        <v>38.909999999999997</v>
      </c>
      <c r="K28" s="4">
        <v>33.549999999999997</v>
      </c>
      <c r="L28" s="4">
        <v>43.21</v>
      </c>
      <c r="M28" s="4">
        <v>42.65</v>
      </c>
      <c r="P28">
        <v>3</v>
      </c>
      <c r="Q28" s="7">
        <f t="shared" si="6"/>
        <v>23.142999999999986</v>
      </c>
      <c r="R28" s="7">
        <f t="shared" si="1"/>
        <v>18.826499999999989</v>
      </c>
      <c r="S28">
        <f t="shared" si="4"/>
        <v>43</v>
      </c>
      <c r="T28">
        <f t="shared" si="2"/>
        <v>0.1075</v>
      </c>
      <c r="U28">
        <f t="shared" si="5"/>
        <v>0.97250000000000003</v>
      </c>
      <c r="V28">
        <f t="shared" si="3"/>
        <v>97.25</v>
      </c>
    </row>
    <row r="29" spans="1:41" ht="16.5" thickBot="1" x14ac:dyDescent="0.3">
      <c r="A29" s="5">
        <v>1979</v>
      </c>
      <c r="B29" s="6">
        <v>40.57</v>
      </c>
      <c r="C29" s="6">
        <v>39.32</v>
      </c>
      <c r="D29" s="6">
        <v>36.21</v>
      </c>
      <c r="E29" s="6">
        <v>28.19</v>
      </c>
      <c r="F29" s="6">
        <v>36.31</v>
      </c>
      <c r="G29" s="6">
        <v>27.15</v>
      </c>
      <c r="H29" s="6">
        <v>28.03</v>
      </c>
      <c r="I29" s="6">
        <v>30.34</v>
      </c>
      <c r="J29" s="6">
        <v>33.729999999999997</v>
      </c>
      <c r="K29" s="6">
        <v>27.38</v>
      </c>
      <c r="L29" s="6">
        <v>27.16</v>
      </c>
      <c r="M29" s="6">
        <v>35.17</v>
      </c>
      <c r="P29">
        <v>2</v>
      </c>
      <c r="Q29" s="7">
        <f t="shared" si="6"/>
        <v>18.826499999999989</v>
      </c>
      <c r="R29" s="7">
        <f t="shared" si="1"/>
        <v>14.509999999999989</v>
      </c>
      <c r="S29">
        <f t="shared" si="4"/>
        <v>10</v>
      </c>
      <c r="T29">
        <f t="shared" si="2"/>
        <v>2.5000000000000001E-2</v>
      </c>
      <c r="U29">
        <f t="shared" si="5"/>
        <v>0.99750000000000005</v>
      </c>
      <c r="V29">
        <f t="shared" si="3"/>
        <v>99.75</v>
      </c>
    </row>
    <row r="30" spans="1:41" ht="16.5" thickBot="1" x14ac:dyDescent="0.3">
      <c r="A30" s="3">
        <v>1980</v>
      </c>
      <c r="B30" s="4">
        <v>43.07</v>
      </c>
      <c r="C30" s="4">
        <v>57.49</v>
      </c>
      <c r="D30" s="4">
        <v>48.88</v>
      </c>
      <c r="E30" s="4">
        <v>40.74</v>
      </c>
      <c r="F30" s="4">
        <v>33.07</v>
      </c>
      <c r="G30" s="4">
        <v>29.27</v>
      </c>
      <c r="H30" s="4">
        <v>24.17</v>
      </c>
      <c r="I30" s="4">
        <v>21.38</v>
      </c>
      <c r="J30" s="4">
        <v>22.35</v>
      </c>
      <c r="K30" s="4">
        <v>23.2</v>
      </c>
      <c r="L30" s="4">
        <v>24.02</v>
      </c>
      <c r="M30" s="4">
        <v>38.43</v>
      </c>
      <c r="P30">
        <v>1</v>
      </c>
      <c r="Q30" s="7">
        <f t="shared" si="6"/>
        <v>14.509999999999989</v>
      </c>
      <c r="R30" s="7">
        <f t="shared" si="1"/>
        <v>10.19349999999999</v>
      </c>
      <c r="S30">
        <f t="shared" si="4"/>
        <v>1</v>
      </c>
      <c r="T30">
        <f t="shared" si="2"/>
        <v>2.5000000000000001E-3</v>
      </c>
      <c r="U30">
        <f t="shared" si="5"/>
        <v>1</v>
      </c>
      <c r="V30">
        <f>100*U30</f>
        <v>100</v>
      </c>
    </row>
    <row r="31" spans="1:41" ht="16.5" thickBot="1" x14ac:dyDescent="0.3">
      <c r="A31" s="5">
        <v>1981</v>
      </c>
      <c r="B31" s="6">
        <v>72.819999999999993</v>
      </c>
      <c r="C31" s="6">
        <v>46.27</v>
      </c>
      <c r="D31" s="6">
        <v>33.82</v>
      </c>
      <c r="E31" s="6">
        <v>33.130000000000003</v>
      </c>
      <c r="F31" s="6">
        <v>31.22</v>
      </c>
      <c r="G31" s="6">
        <v>27.35</v>
      </c>
      <c r="H31" s="6">
        <v>21.71</v>
      </c>
      <c r="I31" s="6">
        <v>19.8</v>
      </c>
      <c r="J31" s="6">
        <v>15.35</v>
      </c>
      <c r="K31" s="6">
        <v>27</v>
      </c>
      <c r="L31" s="6">
        <v>30.64</v>
      </c>
      <c r="M31" s="6">
        <v>31.32</v>
      </c>
      <c r="Q31" s="7"/>
      <c r="S31" s="12"/>
    </row>
    <row r="32" spans="1:41" ht="16.5" thickBot="1" x14ac:dyDescent="0.3">
      <c r="A32" s="3">
        <v>1982</v>
      </c>
      <c r="B32" s="4">
        <v>50.92</v>
      </c>
      <c r="C32" s="4">
        <v>75.83</v>
      </c>
      <c r="D32" s="4">
        <v>69.87</v>
      </c>
      <c r="E32" s="4">
        <v>45.39</v>
      </c>
      <c r="F32" s="4">
        <v>37.340000000000003</v>
      </c>
      <c r="G32" s="4">
        <v>69.87</v>
      </c>
      <c r="H32" s="4">
        <v>58.06</v>
      </c>
      <c r="I32" s="4">
        <v>42.09</v>
      </c>
      <c r="J32" s="4">
        <v>33.35</v>
      </c>
      <c r="K32" s="4">
        <v>48.88</v>
      </c>
      <c r="L32" s="4">
        <v>51.87</v>
      </c>
      <c r="M32" s="4">
        <v>94.53</v>
      </c>
      <c r="Q32" s="7"/>
      <c r="R32" s="7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30" ht="16.5" thickBot="1" x14ac:dyDescent="0.3">
      <c r="A33" s="5">
        <v>1983</v>
      </c>
      <c r="B33" s="6" t="s">
        <v>20</v>
      </c>
      <c r="C33" s="6" t="s">
        <v>20</v>
      </c>
      <c r="D33" s="6">
        <v>99.44</v>
      </c>
      <c r="E33" s="6">
        <v>85.82</v>
      </c>
      <c r="F33" s="6">
        <v>83.36</v>
      </c>
      <c r="G33" s="6" t="s">
        <v>20</v>
      </c>
      <c r="H33" s="6">
        <v>85.96</v>
      </c>
      <c r="I33" s="6">
        <v>61.19</v>
      </c>
      <c r="J33" s="6">
        <v>77.75</v>
      </c>
      <c r="K33" s="6">
        <v>59.25</v>
      </c>
      <c r="L33" s="6">
        <v>57.36</v>
      </c>
      <c r="M33" s="6">
        <v>65.790000000000006</v>
      </c>
      <c r="Q33" s="7"/>
      <c r="R33" s="7"/>
      <c r="X33" s="11"/>
    </row>
    <row r="34" spans="1:30" ht="16.5" thickBot="1" x14ac:dyDescent="0.3">
      <c r="A34" s="3">
        <v>1984</v>
      </c>
      <c r="B34" s="4">
        <v>66.739999999999995</v>
      </c>
      <c r="C34" s="4">
        <v>56.45</v>
      </c>
      <c r="D34" s="4">
        <v>45.61</v>
      </c>
      <c r="E34" s="4">
        <v>45.34</v>
      </c>
      <c r="F34" s="4">
        <v>40.22</v>
      </c>
      <c r="G34" s="4">
        <v>30.4</v>
      </c>
      <c r="H34" s="4">
        <v>27.07</v>
      </c>
      <c r="I34" s="4">
        <v>29.6</v>
      </c>
      <c r="J34" s="4">
        <v>32.03</v>
      </c>
      <c r="K34" s="4">
        <v>25.61</v>
      </c>
      <c r="L34" s="4">
        <v>25.82</v>
      </c>
      <c r="M34" s="4">
        <v>29.1</v>
      </c>
      <c r="P34" s="67" t="s">
        <v>29</v>
      </c>
      <c r="Q34" s="67"/>
      <c r="R34" s="67"/>
      <c r="S34" s="67"/>
      <c r="T34" s="67"/>
      <c r="U34" s="67"/>
      <c r="V34" s="67"/>
      <c r="X34" s="67" t="s">
        <v>28</v>
      </c>
      <c r="Y34" s="67"/>
      <c r="Z34" s="67"/>
      <c r="AA34" s="67"/>
      <c r="AB34" s="67"/>
      <c r="AC34" s="67"/>
      <c r="AD34" s="67"/>
    </row>
    <row r="35" spans="1:30" ht="16.5" thickBot="1" x14ac:dyDescent="0.3">
      <c r="A35" s="5">
        <v>1985</v>
      </c>
      <c r="B35" s="6">
        <v>37.46</v>
      </c>
      <c r="C35" s="6">
        <v>40.26</v>
      </c>
      <c r="D35" s="6">
        <v>76.59</v>
      </c>
      <c r="E35" s="6">
        <v>48.03</v>
      </c>
      <c r="F35" s="6">
        <v>41.91</v>
      </c>
      <c r="G35" s="6">
        <v>33.020000000000003</v>
      </c>
      <c r="H35" s="6">
        <v>29.22</v>
      </c>
      <c r="I35" s="6">
        <v>24.25</v>
      </c>
      <c r="J35" s="6">
        <v>25.03</v>
      </c>
      <c r="K35" s="6">
        <v>18.850000000000001</v>
      </c>
      <c r="L35" s="6">
        <v>22.72</v>
      </c>
      <c r="M35" s="6">
        <v>20.78</v>
      </c>
      <c r="R35" t="s">
        <v>23</v>
      </c>
      <c r="S35" t="s">
        <v>24</v>
      </c>
      <c r="T35" t="s">
        <v>25</v>
      </c>
      <c r="U35" t="s">
        <v>26</v>
      </c>
      <c r="Z35" t="s">
        <v>23</v>
      </c>
      <c r="AA35" t="s">
        <v>24</v>
      </c>
      <c r="AB35" t="s">
        <v>25</v>
      </c>
      <c r="AC35" t="s">
        <v>26</v>
      </c>
    </row>
    <row r="36" spans="1:30" ht="16.5" thickBot="1" x14ac:dyDescent="0.3">
      <c r="A36" s="3">
        <v>1986</v>
      </c>
      <c r="B36" s="4">
        <v>27.32</v>
      </c>
      <c r="C36" s="4">
        <v>42.64</v>
      </c>
      <c r="D36" s="4">
        <v>58.13</v>
      </c>
      <c r="E36" s="4">
        <v>39.71</v>
      </c>
      <c r="F36" s="4">
        <v>35.53</v>
      </c>
      <c r="G36" s="4">
        <v>27.92</v>
      </c>
      <c r="H36" s="4">
        <v>24.06</v>
      </c>
      <c r="I36" s="4">
        <v>35.35</v>
      </c>
      <c r="J36" s="4">
        <v>25.24</v>
      </c>
      <c r="K36" s="4">
        <v>24.46</v>
      </c>
      <c r="L36" s="4">
        <v>20.49</v>
      </c>
      <c r="M36" s="4">
        <v>77.47</v>
      </c>
      <c r="R36">
        <f>COUNT(B40:M67)</f>
        <v>333</v>
      </c>
      <c r="S36">
        <f>SQRT(R36)</f>
        <v>18.248287590894659</v>
      </c>
      <c r="T36">
        <f>(MAX(B35:M68)-(MIN(B35:M68)))</f>
        <v>151.19</v>
      </c>
      <c r="U36">
        <f>T36/S36</f>
        <v>8.2851609635656569</v>
      </c>
      <c r="Z36">
        <f>COUNT(B6:M67)</f>
        <v>733</v>
      </c>
      <c r="AA36">
        <f>SQRT(Z36)</f>
        <v>27.073972741361768</v>
      </c>
      <c r="AB36">
        <f>(MAX(B64:M97)-(MIN(B64:M97)))</f>
        <v>150.9</v>
      </c>
      <c r="AC36">
        <f>AB36/AA36</f>
        <v>5.5736186721302738</v>
      </c>
    </row>
    <row r="37" spans="1:30" ht="16.5" thickBot="1" x14ac:dyDescent="0.3">
      <c r="A37" s="5">
        <v>1987</v>
      </c>
      <c r="B37" s="6">
        <v>58.75</v>
      </c>
      <c r="C37" s="6">
        <v>87.25</v>
      </c>
      <c r="D37" s="6">
        <v>54.67</v>
      </c>
      <c r="E37" s="6">
        <v>43.16</v>
      </c>
      <c r="F37" s="6" t="s">
        <v>20</v>
      </c>
      <c r="G37" s="6" t="s">
        <v>20</v>
      </c>
      <c r="H37" s="6">
        <v>54.7</v>
      </c>
      <c r="I37" s="6">
        <v>43.71</v>
      </c>
      <c r="J37" s="6">
        <v>43.74</v>
      </c>
      <c r="K37" s="6">
        <v>40.659999999999997</v>
      </c>
      <c r="L37" s="6">
        <v>61.37</v>
      </c>
      <c r="M37" s="6">
        <v>47.44</v>
      </c>
    </row>
    <row r="38" spans="1:30" ht="16.5" thickBot="1" x14ac:dyDescent="0.3">
      <c r="A38" s="3">
        <v>1988</v>
      </c>
      <c r="B38" s="4">
        <v>50.72</v>
      </c>
      <c r="C38" s="4">
        <v>50.32</v>
      </c>
      <c r="D38" s="4">
        <v>59.28</v>
      </c>
      <c r="E38" s="4">
        <v>47.88</v>
      </c>
      <c r="F38" s="4">
        <v>43.28</v>
      </c>
      <c r="G38" s="4">
        <v>43.18</v>
      </c>
      <c r="H38" s="4">
        <v>33.29</v>
      </c>
      <c r="I38" s="4">
        <v>29.76</v>
      </c>
      <c r="J38" s="4">
        <v>28.76</v>
      </c>
      <c r="K38" s="4">
        <v>33.79</v>
      </c>
      <c r="L38" s="4">
        <v>34.08</v>
      </c>
      <c r="M38" s="4">
        <v>31.27</v>
      </c>
      <c r="P38" t="s">
        <v>14</v>
      </c>
      <c r="Q38" s="68" t="s">
        <v>15</v>
      </c>
      <c r="R38" s="68"/>
      <c r="S38" t="s">
        <v>16</v>
      </c>
      <c r="T38" t="s">
        <v>17</v>
      </c>
      <c r="U38" t="s">
        <v>18</v>
      </c>
      <c r="V38" t="s">
        <v>19</v>
      </c>
      <c r="X38" t="s">
        <v>14</v>
      </c>
      <c r="Y38" s="68" t="s">
        <v>15</v>
      </c>
      <c r="Z38" s="68"/>
      <c r="AA38" t="s">
        <v>16</v>
      </c>
      <c r="AB38" t="s">
        <v>17</v>
      </c>
      <c r="AC38" t="s">
        <v>18</v>
      </c>
      <c r="AD38" t="s">
        <v>19</v>
      </c>
    </row>
    <row r="39" spans="1:30" ht="16.5" thickBot="1" x14ac:dyDescent="0.3">
      <c r="A39" s="5">
        <v>1989</v>
      </c>
      <c r="B39" s="6">
        <v>100.25</v>
      </c>
      <c r="C39" s="6">
        <v>80.58</v>
      </c>
      <c r="D39" s="6">
        <v>78.86</v>
      </c>
      <c r="E39" s="6">
        <v>55.23</v>
      </c>
      <c r="F39" s="6">
        <v>50.64</v>
      </c>
      <c r="G39" s="6">
        <v>42.87</v>
      </c>
      <c r="H39" s="6">
        <v>38.22</v>
      </c>
      <c r="I39" s="6">
        <v>39.700000000000003</v>
      </c>
      <c r="J39" s="6">
        <v>41.15</v>
      </c>
      <c r="K39" s="6">
        <v>30.77</v>
      </c>
      <c r="L39" s="6">
        <v>31.71</v>
      </c>
      <c r="M39" s="6">
        <v>38.909999999999997</v>
      </c>
      <c r="P39">
        <v>19</v>
      </c>
      <c r="Q39" s="7">
        <f>MAX(B40:M67)</f>
        <v>166.44</v>
      </c>
      <c r="R39" s="7">
        <f>Q39 -$U$36</f>
        <v>158.15483903643434</v>
      </c>
      <c r="S39">
        <f>COUNTIFS($B$40:$M$67,"&lt;=" &amp; Q39,$B$40:$M$67,"&gt;" &amp; R39)</f>
        <v>1</v>
      </c>
      <c r="T39">
        <f>S39/$R$36</f>
        <v>3.003003003003003E-3</v>
      </c>
      <c r="U39">
        <f>T39</f>
        <v>3.003003003003003E-3</v>
      </c>
      <c r="V39">
        <f>100*U39</f>
        <v>0.3003003003003003</v>
      </c>
      <c r="X39">
        <v>28</v>
      </c>
      <c r="Y39" s="7">
        <f>MAX(B5:M67)</f>
        <v>166.44</v>
      </c>
      <c r="Z39" s="7">
        <f t="shared" ref="Z39:Z66" si="7">Y39 -$AC$36</f>
        <v>160.86638132786973</v>
      </c>
      <c r="AA39">
        <f>COUNTIFS($B$5:$M$67,"&lt;=" &amp; Y39,$B$5:$M$67,"&gt;" &amp; Z39)</f>
        <v>1</v>
      </c>
      <c r="AB39">
        <f t="shared" ref="AB39:AB66" si="8">AA39/$Z$36</f>
        <v>1.364256480218281E-3</v>
      </c>
      <c r="AC39">
        <f>AB39</f>
        <v>1.364256480218281E-3</v>
      </c>
      <c r="AD39">
        <f>100*AC39</f>
        <v>0.13642564802182811</v>
      </c>
    </row>
    <row r="40" spans="1:30" ht="16.5" thickBot="1" x14ac:dyDescent="0.3">
      <c r="A40" s="3">
        <v>1990</v>
      </c>
      <c r="B40" s="4">
        <v>97.62</v>
      </c>
      <c r="C40" s="4">
        <v>60.07</v>
      </c>
      <c r="D40" s="4">
        <v>58.75</v>
      </c>
      <c r="E40" s="4">
        <v>42.8</v>
      </c>
      <c r="F40" s="4">
        <v>41.31</v>
      </c>
      <c r="G40" s="4">
        <v>33.979999999999997</v>
      </c>
      <c r="H40" s="4">
        <v>40.799999999999997</v>
      </c>
      <c r="I40" s="4">
        <v>36.58</v>
      </c>
      <c r="J40" s="4">
        <v>35.130000000000003</v>
      </c>
      <c r="K40" s="4">
        <v>39.22</v>
      </c>
      <c r="L40" s="4">
        <v>36.61</v>
      </c>
      <c r="M40" s="4">
        <v>34.17</v>
      </c>
      <c r="P40">
        <v>18</v>
      </c>
      <c r="Q40" s="7">
        <f t="shared" ref="Q40:Q47" si="9">R39</f>
        <v>158.15483903643434</v>
      </c>
      <c r="R40" s="7">
        <f t="shared" ref="R40:R57" si="10">Q40 -$U$36</f>
        <v>149.86967807286868</v>
      </c>
      <c r="S40">
        <f t="shared" ref="S40:S57" si="11">COUNTIFS($B$40:$M$67,"&lt;=" &amp; Q40,$B$40:$M$67,"&gt;" &amp; R40)</f>
        <v>1</v>
      </c>
      <c r="T40">
        <f t="shared" ref="T40:T57" si="12">S40/$R$36</f>
        <v>3.003003003003003E-3</v>
      </c>
      <c r="U40">
        <f>SUM(U39,T40)</f>
        <v>6.006006006006006E-3</v>
      </c>
      <c r="V40">
        <f t="shared" ref="V40:V57" si="13">100*U40</f>
        <v>0.60060060060060061</v>
      </c>
      <c r="X40">
        <v>27</v>
      </c>
      <c r="Y40" s="7">
        <f t="shared" ref="Y40:Y47" si="14">Z39</f>
        <v>160.86638132786973</v>
      </c>
      <c r="Z40" s="7">
        <f t="shared" si="7"/>
        <v>155.29276265573947</v>
      </c>
      <c r="AA40">
        <f t="shared" ref="AA40:AA66" si="15">COUNTIFS($B$5:$M$67,"&lt;=" &amp; Y40,$B$5:$M$67,"&gt;" &amp; Z40)</f>
        <v>0</v>
      </c>
      <c r="AB40">
        <f t="shared" si="8"/>
        <v>0</v>
      </c>
      <c r="AC40">
        <f>SUM(AC39,AB40)</f>
        <v>1.364256480218281E-3</v>
      </c>
      <c r="AD40">
        <f t="shared" ref="AD40:AD58" si="16">100*AC40</f>
        <v>0.13642564802182811</v>
      </c>
    </row>
    <row r="41" spans="1:30" ht="16.5" thickBot="1" x14ac:dyDescent="0.3">
      <c r="A41" s="5">
        <v>1991</v>
      </c>
      <c r="B41" s="6">
        <v>37.450000000000003</v>
      </c>
      <c r="C41" s="6">
        <v>97.33</v>
      </c>
      <c r="D41" s="6">
        <v>78.64</v>
      </c>
      <c r="E41" s="6">
        <v>82.89</v>
      </c>
      <c r="F41" s="6">
        <v>59.44</v>
      </c>
      <c r="G41" s="6">
        <v>51.95</v>
      </c>
      <c r="H41" s="6">
        <v>44.75</v>
      </c>
      <c r="I41" s="6">
        <v>35.94</v>
      </c>
      <c r="J41" s="6">
        <v>30.78</v>
      </c>
      <c r="K41" s="6">
        <v>47.31</v>
      </c>
      <c r="L41" s="6">
        <v>33.729999999999997</v>
      </c>
      <c r="M41" s="6">
        <v>48.66</v>
      </c>
      <c r="P41">
        <v>17</v>
      </c>
      <c r="Q41" s="7">
        <f t="shared" si="9"/>
        <v>149.86967807286868</v>
      </c>
      <c r="R41" s="7">
        <f t="shared" si="10"/>
        <v>141.58451710930302</v>
      </c>
      <c r="S41">
        <f t="shared" si="11"/>
        <v>1</v>
      </c>
      <c r="T41">
        <f t="shared" si="12"/>
        <v>3.003003003003003E-3</v>
      </c>
      <c r="U41">
        <f t="shared" ref="U41:U57" si="17">SUM(U40,T41)</f>
        <v>9.0090090090090089E-3</v>
      </c>
      <c r="V41">
        <f t="shared" si="13"/>
        <v>0.90090090090090091</v>
      </c>
      <c r="X41">
        <v>26</v>
      </c>
      <c r="Y41" s="7">
        <f t="shared" si="14"/>
        <v>155.29276265573947</v>
      </c>
      <c r="Z41" s="7">
        <f t="shared" si="7"/>
        <v>149.7191439836092</v>
      </c>
      <c r="AA41">
        <f t="shared" si="15"/>
        <v>1</v>
      </c>
      <c r="AB41">
        <f t="shared" si="8"/>
        <v>1.364256480218281E-3</v>
      </c>
      <c r="AC41">
        <f t="shared" ref="AC41:AC66" si="18">SUM(AC40,AB41)</f>
        <v>2.7285129604365621E-3</v>
      </c>
      <c r="AD41">
        <f t="shared" si="16"/>
        <v>0.27285129604365621</v>
      </c>
    </row>
    <row r="42" spans="1:30" ht="16.5" thickBot="1" x14ac:dyDescent="0.3">
      <c r="A42" s="3">
        <v>1992</v>
      </c>
      <c r="B42" s="4">
        <v>33.01</v>
      </c>
      <c r="C42" s="4">
        <v>43.84</v>
      </c>
      <c r="D42" s="4">
        <v>61.13</v>
      </c>
      <c r="E42" s="4">
        <v>65.989999999999995</v>
      </c>
      <c r="F42" s="4">
        <v>66.77</v>
      </c>
      <c r="G42" s="4">
        <v>45.56</v>
      </c>
      <c r="H42" s="4">
        <v>39.770000000000003</v>
      </c>
      <c r="I42" s="4">
        <v>34.770000000000003</v>
      </c>
      <c r="J42" s="4">
        <v>45.77</v>
      </c>
      <c r="K42" s="4">
        <v>44.38</v>
      </c>
      <c r="L42" s="4">
        <v>52.79</v>
      </c>
      <c r="M42" s="4">
        <v>49.25</v>
      </c>
      <c r="P42">
        <v>16</v>
      </c>
      <c r="Q42" s="7">
        <f t="shared" si="9"/>
        <v>141.58451710930302</v>
      </c>
      <c r="R42" s="7">
        <f t="shared" si="10"/>
        <v>133.29935614573736</v>
      </c>
      <c r="S42">
        <f t="shared" si="11"/>
        <v>0</v>
      </c>
      <c r="T42">
        <f t="shared" si="12"/>
        <v>0</v>
      </c>
      <c r="U42">
        <f t="shared" si="17"/>
        <v>9.0090090090090089E-3</v>
      </c>
      <c r="V42">
        <f t="shared" si="13"/>
        <v>0.90090090090090091</v>
      </c>
      <c r="X42">
        <v>25</v>
      </c>
      <c r="Y42" s="7">
        <f t="shared" si="14"/>
        <v>149.7191439836092</v>
      </c>
      <c r="Z42" s="7">
        <f t="shared" si="7"/>
        <v>144.14552531147893</v>
      </c>
      <c r="AA42">
        <f t="shared" si="15"/>
        <v>1</v>
      </c>
      <c r="AB42">
        <f t="shared" si="8"/>
        <v>1.364256480218281E-3</v>
      </c>
      <c r="AC42">
        <f t="shared" si="18"/>
        <v>4.0927694406548429E-3</v>
      </c>
      <c r="AD42">
        <f t="shared" si="16"/>
        <v>0.40927694406548432</v>
      </c>
    </row>
    <row r="43" spans="1:30" ht="16.5" thickBot="1" x14ac:dyDescent="0.3">
      <c r="A43" s="5">
        <v>1993</v>
      </c>
      <c r="B43" s="6">
        <v>71.25</v>
      </c>
      <c r="C43" s="6">
        <v>146.62</v>
      </c>
      <c r="D43" s="6">
        <v>97.75</v>
      </c>
      <c r="E43" s="6">
        <v>79.81</v>
      </c>
      <c r="F43" s="6">
        <v>61.48</v>
      </c>
      <c r="G43" s="6">
        <v>74.42</v>
      </c>
      <c r="H43" s="6">
        <v>47.96</v>
      </c>
      <c r="I43" s="6">
        <v>46.56</v>
      </c>
      <c r="J43" s="6">
        <v>53.72</v>
      </c>
      <c r="K43" s="6">
        <v>47.41</v>
      </c>
      <c r="L43" s="6">
        <v>40.01</v>
      </c>
      <c r="M43" s="6">
        <v>39.22</v>
      </c>
      <c r="P43">
        <v>15</v>
      </c>
      <c r="Q43" s="7">
        <f t="shared" si="9"/>
        <v>133.29935614573736</v>
      </c>
      <c r="R43" s="7">
        <f t="shared" si="10"/>
        <v>125.0141951821717</v>
      </c>
      <c r="S43">
        <f t="shared" si="11"/>
        <v>2</v>
      </c>
      <c r="T43">
        <f t="shared" si="12"/>
        <v>6.006006006006006E-3</v>
      </c>
      <c r="U43">
        <f t="shared" si="17"/>
        <v>1.5015015015015015E-2</v>
      </c>
      <c r="V43">
        <f t="shared" si="13"/>
        <v>1.5015015015015014</v>
      </c>
      <c r="X43">
        <v>24</v>
      </c>
      <c r="Y43" s="7">
        <f t="shared" si="14"/>
        <v>144.14552531147893</v>
      </c>
      <c r="Z43" s="7">
        <f t="shared" si="7"/>
        <v>138.57190663934867</v>
      </c>
      <c r="AA43">
        <f t="shared" si="15"/>
        <v>0</v>
      </c>
      <c r="AB43">
        <f t="shared" si="8"/>
        <v>0</v>
      </c>
      <c r="AC43">
        <f t="shared" si="18"/>
        <v>4.0927694406548429E-3</v>
      </c>
      <c r="AD43">
        <f t="shared" si="16"/>
        <v>0.40927694406548432</v>
      </c>
    </row>
    <row r="44" spans="1:30" ht="16.5" thickBot="1" x14ac:dyDescent="0.3">
      <c r="A44" s="3">
        <v>1994</v>
      </c>
      <c r="B44" s="4">
        <v>60.79</v>
      </c>
      <c r="C44" s="4">
        <v>77.06</v>
      </c>
      <c r="D44" s="4">
        <v>62.87</v>
      </c>
      <c r="E44" s="4">
        <v>52.69</v>
      </c>
      <c r="F44" s="4">
        <v>43.44</v>
      </c>
      <c r="G44" s="4">
        <v>39.07</v>
      </c>
      <c r="H44" s="4">
        <v>34.43</v>
      </c>
      <c r="I44" s="4">
        <v>29.04</v>
      </c>
      <c r="J44" s="4">
        <v>25.39</v>
      </c>
      <c r="K44" s="4">
        <v>27.53</v>
      </c>
      <c r="L44" s="4">
        <v>33.53</v>
      </c>
      <c r="M44" s="4">
        <v>37.15</v>
      </c>
      <c r="P44">
        <v>14</v>
      </c>
      <c r="Q44" s="7">
        <f t="shared" si="9"/>
        <v>125.0141951821717</v>
      </c>
      <c r="R44" s="7">
        <f t="shared" si="10"/>
        <v>116.72903421860605</v>
      </c>
      <c r="S44">
        <f t="shared" si="11"/>
        <v>1</v>
      </c>
      <c r="T44">
        <f t="shared" si="12"/>
        <v>3.003003003003003E-3</v>
      </c>
      <c r="U44">
        <f t="shared" si="17"/>
        <v>1.8018018018018018E-2</v>
      </c>
      <c r="V44">
        <f t="shared" si="13"/>
        <v>1.8018018018018018</v>
      </c>
      <c r="X44">
        <v>23</v>
      </c>
      <c r="Y44" s="7">
        <f t="shared" si="14"/>
        <v>138.57190663934867</v>
      </c>
      <c r="Z44" s="7">
        <f t="shared" si="7"/>
        <v>132.9982879672184</v>
      </c>
      <c r="AA44">
        <f t="shared" si="15"/>
        <v>0</v>
      </c>
      <c r="AB44">
        <f t="shared" si="8"/>
        <v>0</v>
      </c>
      <c r="AC44">
        <f t="shared" si="18"/>
        <v>4.0927694406548429E-3</v>
      </c>
      <c r="AD44">
        <f t="shared" si="16"/>
        <v>0.40927694406548432</v>
      </c>
    </row>
    <row r="45" spans="1:30" ht="16.5" thickBot="1" x14ac:dyDescent="0.3">
      <c r="A45" s="5">
        <v>1995</v>
      </c>
      <c r="B45" s="6">
        <v>58.51</v>
      </c>
      <c r="C45" s="6">
        <v>83.5</v>
      </c>
      <c r="D45" s="6">
        <v>63.62</v>
      </c>
      <c r="E45" s="6">
        <v>70.540000000000006</v>
      </c>
      <c r="F45" s="6">
        <v>50.34</v>
      </c>
      <c r="G45" s="6">
        <v>42.48</v>
      </c>
      <c r="H45" s="6">
        <v>44.38</v>
      </c>
      <c r="I45" s="6">
        <v>31.03</v>
      </c>
      <c r="J45" s="6">
        <v>30.9</v>
      </c>
      <c r="K45" s="6">
        <v>39.200000000000003</v>
      </c>
      <c r="L45" s="6">
        <v>34.99</v>
      </c>
      <c r="M45" s="6">
        <v>34.15</v>
      </c>
      <c r="P45">
        <v>13</v>
      </c>
      <c r="Q45" s="7">
        <f t="shared" si="9"/>
        <v>116.72903421860605</v>
      </c>
      <c r="R45" s="7">
        <f t="shared" si="10"/>
        <v>108.44387325504039</v>
      </c>
      <c r="S45">
        <f t="shared" si="11"/>
        <v>2</v>
      </c>
      <c r="T45">
        <f t="shared" si="12"/>
        <v>6.006006006006006E-3</v>
      </c>
      <c r="U45">
        <f t="shared" si="17"/>
        <v>2.4024024024024024E-2</v>
      </c>
      <c r="V45">
        <f t="shared" si="13"/>
        <v>2.4024024024024024</v>
      </c>
      <c r="X45">
        <v>22</v>
      </c>
      <c r="Y45" s="7">
        <f t="shared" si="14"/>
        <v>132.9982879672184</v>
      </c>
      <c r="Z45" s="7">
        <f t="shared" si="7"/>
        <v>127.42466929508812</v>
      </c>
      <c r="AA45">
        <f t="shared" si="15"/>
        <v>1</v>
      </c>
      <c r="AB45">
        <f t="shared" si="8"/>
        <v>1.364256480218281E-3</v>
      </c>
      <c r="AC45">
        <f t="shared" si="18"/>
        <v>5.4570259208731242E-3</v>
      </c>
      <c r="AD45">
        <f t="shared" si="16"/>
        <v>0.54570259208731242</v>
      </c>
    </row>
    <row r="46" spans="1:30" ht="16.5" thickBot="1" x14ac:dyDescent="0.3">
      <c r="A46" s="3">
        <v>1996</v>
      </c>
      <c r="B46" s="4">
        <v>45.48</v>
      </c>
      <c r="C46" s="4">
        <v>45.15</v>
      </c>
      <c r="D46" s="4">
        <v>76.44</v>
      </c>
      <c r="E46" s="4">
        <v>49.86</v>
      </c>
      <c r="F46" s="4">
        <v>39.380000000000003</v>
      </c>
      <c r="G46" s="4">
        <v>33.450000000000003</v>
      </c>
      <c r="H46" s="4">
        <v>28.82</v>
      </c>
      <c r="I46" s="4">
        <v>26.87</v>
      </c>
      <c r="J46" s="4">
        <v>36.28</v>
      </c>
      <c r="K46" s="4">
        <v>35.54</v>
      </c>
      <c r="L46" s="4">
        <v>30.32</v>
      </c>
      <c r="M46" s="4">
        <v>38.770000000000003</v>
      </c>
      <c r="P46">
        <v>12</v>
      </c>
      <c r="Q46" s="7">
        <f t="shared" si="9"/>
        <v>108.44387325504039</v>
      </c>
      <c r="R46" s="7">
        <f t="shared" si="10"/>
        <v>100.15871229147473</v>
      </c>
      <c r="S46">
        <f t="shared" si="11"/>
        <v>2</v>
      </c>
      <c r="T46">
        <f t="shared" si="12"/>
        <v>6.006006006006006E-3</v>
      </c>
      <c r="U46">
        <f t="shared" si="17"/>
        <v>3.003003003003003E-2</v>
      </c>
      <c r="V46">
        <f t="shared" si="13"/>
        <v>3.0030030030030028</v>
      </c>
      <c r="X46">
        <v>21</v>
      </c>
      <c r="Y46" s="7">
        <f t="shared" si="14"/>
        <v>127.42466929508812</v>
      </c>
      <c r="Z46" s="7">
        <f t="shared" si="7"/>
        <v>121.85105062295784</v>
      </c>
      <c r="AA46">
        <f t="shared" si="15"/>
        <v>1</v>
      </c>
      <c r="AB46">
        <f t="shared" si="8"/>
        <v>1.364256480218281E-3</v>
      </c>
      <c r="AC46">
        <f t="shared" si="18"/>
        <v>6.8212824010914054E-3</v>
      </c>
      <c r="AD46">
        <f t="shared" si="16"/>
        <v>0.68212824010914053</v>
      </c>
    </row>
    <row r="47" spans="1:30" ht="16.5" thickBot="1" x14ac:dyDescent="0.3">
      <c r="A47" s="5">
        <v>1997</v>
      </c>
      <c r="B47" s="6">
        <v>109.97</v>
      </c>
      <c r="C47" s="6">
        <v>103.12</v>
      </c>
      <c r="D47" s="6">
        <v>61.15</v>
      </c>
      <c r="E47" s="6">
        <v>49.04</v>
      </c>
      <c r="F47" s="6">
        <v>44.54</v>
      </c>
      <c r="G47" s="6">
        <v>54.58</v>
      </c>
      <c r="H47" s="6">
        <v>38.78</v>
      </c>
      <c r="I47" s="6">
        <v>32.29</v>
      </c>
      <c r="J47" s="6">
        <v>31.48</v>
      </c>
      <c r="K47" s="6">
        <v>33.880000000000003</v>
      </c>
      <c r="L47" s="6">
        <v>49.13</v>
      </c>
      <c r="M47" s="6">
        <v>45.2</v>
      </c>
      <c r="P47">
        <v>11</v>
      </c>
      <c r="Q47" s="7">
        <f t="shared" si="9"/>
        <v>100.15871229147473</v>
      </c>
      <c r="R47" s="7">
        <f t="shared" si="10"/>
        <v>91.87355132790907</v>
      </c>
      <c r="S47">
        <f t="shared" si="11"/>
        <v>6</v>
      </c>
      <c r="T47">
        <f t="shared" si="12"/>
        <v>1.8018018018018018E-2</v>
      </c>
      <c r="U47">
        <f t="shared" si="17"/>
        <v>4.8048048048048048E-2</v>
      </c>
      <c r="V47">
        <f t="shared" si="13"/>
        <v>4.8048048048048049</v>
      </c>
      <c r="X47">
        <v>20</v>
      </c>
      <c r="Y47" s="7">
        <f t="shared" si="14"/>
        <v>121.85105062295784</v>
      </c>
      <c r="Z47" s="7">
        <f t="shared" si="7"/>
        <v>116.27743195082756</v>
      </c>
      <c r="AA47">
        <f t="shared" si="15"/>
        <v>1</v>
      </c>
      <c r="AB47">
        <f t="shared" si="8"/>
        <v>1.364256480218281E-3</v>
      </c>
      <c r="AC47">
        <f t="shared" si="18"/>
        <v>8.1855388813096858E-3</v>
      </c>
      <c r="AD47">
        <f t="shared" si="16"/>
        <v>0.81855388813096863</v>
      </c>
    </row>
    <row r="48" spans="1:30" ht="16.5" thickBot="1" x14ac:dyDescent="0.3">
      <c r="A48" s="3">
        <v>1998</v>
      </c>
      <c r="B48" s="4">
        <v>43.25</v>
      </c>
      <c r="C48" s="4">
        <v>82.93</v>
      </c>
      <c r="D48" s="4">
        <v>98.42</v>
      </c>
      <c r="E48" s="4">
        <v>78.02</v>
      </c>
      <c r="F48" s="4">
        <v>66.650000000000006</v>
      </c>
      <c r="G48" s="4">
        <v>50.47</v>
      </c>
      <c r="H48" s="4">
        <v>41.58</v>
      </c>
      <c r="I48" s="4">
        <v>40.229999999999997</v>
      </c>
      <c r="J48" s="4">
        <v>39.33</v>
      </c>
      <c r="K48" s="4">
        <v>45.84</v>
      </c>
      <c r="L48" s="4">
        <v>30.82</v>
      </c>
      <c r="M48" s="4">
        <v>62.52</v>
      </c>
      <c r="P48">
        <v>10</v>
      </c>
      <c r="Q48" s="7">
        <f t="shared" ref="Q48:Q57" si="19">R47</f>
        <v>91.87355132790907</v>
      </c>
      <c r="R48" s="7">
        <f t="shared" si="10"/>
        <v>83.588390364343411</v>
      </c>
      <c r="S48">
        <f t="shared" si="11"/>
        <v>4</v>
      </c>
      <c r="T48">
        <f t="shared" si="12"/>
        <v>1.2012012012012012E-2</v>
      </c>
      <c r="U48">
        <f t="shared" si="17"/>
        <v>6.006006006006006E-2</v>
      </c>
      <c r="V48">
        <f t="shared" si="13"/>
        <v>6.0060060060060056</v>
      </c>
      <c r="X48">
        <v>19</v>
      </c>
      <c r="Y48" s="7">
        <f t="shared" ref="Y48:Y66" si="20">Z47</f>
        <v>116.27743195082756</v>
      </c>
      <c r="Z48" s="7">
        <f t="shared" si="7"/>
        <v>110.70381327869728</v>
      </c>
      <c r="AA48">
        <f t="shared" si="15"/>
        <v>1</v>
      </c>
      <c r="AB48">
        <f t="shared" si="8"/>
        <v>1.364256480218281E-3</v>
      </c>
      <c r="AC48">
        <f t="shared" si="18"/>
        <v>9.5497953615279671E-3</v>
      </c>
      <c r="AD48">
        <f t="shared" si="16"/>
        <v>0.95497953615279674</v>
      </c>
    </row>
    <row r="49" spans="1:30" ht="16.5" thickBot="1" x14ac:dyDescent="0.3">
      <c r="A49" s="5">
        <v>1999</v>
      </c>
      <c r="B49" s="6">
        <v>90.14</v>
      </c>
      <c r="C49" s="6">
        <v>115.35</v>
      </c>
      <c r="D49" s="6">
        <v>100.44</v>
      </c>
      <c r="E49" s="6">
        <v>65.010000000000005</v>
      </c>
      <c r="F49" s="6">
        <v>52.3</v>
      </c>
      <c r="G49" s="6">
        <v>48.93</v>
      </c>
      <c r="H49" s="6">
        <v>41.75</v>
      </c>
      <c r="I49" s="6">
        <v>31.98</v>
      </c>
      <c r="J49" s="6">
        <v>33.94</v>
      </c>
      <c r="K49" s="6">
        <v>29.16</v>
      </c>
      <c r="L49" s="6">
        <v>25.03</v>
      </c>
      <c r="M49" s="6">
        <v>29.21</v>
      </c>
      <c r="P49">
        <v>9</v>
      </c>
      <c r="Q49" s="7">
        <f t="shared" si="19"/>
        <v>83.588390364343411</v>
      </c>
      <c r="R49" s="7">
        <f t="shared" si="10"/>
        <v>75.303229400777752</v>
      </c>
      <c r="S49">
        <f t="shared" si="11"/>
        <v>11</v>
      </c>
      <c r="T49">
        <f t="shared" si="12"/>
        <v>3.3033033033033031E-2</v>
      </c>
      <c r="U49">
        <f t="shared" si="17"/>
        <v>9.3093093093093091E-2</v>
      </c>
      <c r="V49">
        <f t="shared" si="13"/>
        <v>9.3093093093093096</v>
      </c>
      <c r="X49">
        <v>18</v>
      </c>
      <c r="Y49" s="7">
        <f t="shared" si="20"/>
        <v>110.70381327869728</v>
      </c>
      <c r="Z49" s="7">
        <f t="shared" si="7"/>
        <v>105.130194606567</v>
      </c>
      <c r="AA49">
        <f t="shared" si="15"/>
        <v>1</v>
      </c>
      <c r="AB49">
        <f t="shared" si="8"/>
        <v>1.364256480218281E-3</v>
      </c>
      <c r="AC49">
        <f t="shared" si="18"/>
        <v>1.0914051841746248E-2</v>
      </c>
      <c r="AD49">
        <f t="shared" si="16"/>
        <v>1.0914051841746248</v>
      </c>
    </row>
    <row r="50" spans="1:30" ht="16.5" thickBot="1" x14ac:dyDescent="0.3">
      <c r="A50" s="3">
        <v>2000</v>
      </c>
      <c r="B50" s="4"/>
      <c r="C50" s="4"/>
      <c r="D50" s="4" t="s">
        <v>20</v>
      </c>
      <c r="E50" s="4">
        <v>29.47</v>
      </c>
      <c r="F50" s="4">
        <v>27.37</v>
      </c>
      <c r="G50" s="4">
        <v>25.78</v>
      </c>
      <c r="H50" s="4">
        <v>27.47</v>
      </c>
      <c r="I50" s="4">
        <v>27</v>
      </c>
      <c r="J50" s="4">
        <v>36.92</v>
      </c>
      <c r="K50" s="4">
        <v>22.71</v>
      </c>
      <c r="L50" s="4">
        <v>28.02</v>
      </c>
      <c r="M50" s="4">
        <v>44.6</v>
      </c>
      <c r="P50">
        <v>8</v>
      </c>
      <c r="Q50" s="7">
        <f t="shared" si="19"/>
        <v>75.303229400777752</v>
      </c>
      <c r="R50" s="7">
        <f t="shared" si="10"/>
        <v>67.018068437212094</v>
      </c>
      <c r="S50">
        <f t="shared" si="11"/>
        <v>11</v>
      </c>
      <c r="T50">
        <f t="shared" si="12"/>
        <v>3.3033033033033031E-2</v>
      </c>
      <c r="U50">
        <f t="shared" si="17"/>
        <v>0.12612612612612611</v>
      </c>
      <c r="V50">
        <f t="shared" si="13"/>
        <v>12.612612612612612</v>
      </c>
      <c r="X50">
        <v>17</v>
      </c>
      <c r="Y50" s="7">
        <f t="shared" si="20"/>
        <v>105.130194606567</v>
      </c>
      <c r="Z50" s="7">
        <f t="shared" si="7"/>
        <v>99.556575934436722</v>
      </c>
      <c r="AA50">
        <f t="shared" si="15"/>
        <v>4</v>
      </c>
      <c r="AB50">
        <f t="shared" si="8"/>
        <v>5.4570259208731242E-3</v>
      </c>
      <c r="AC50">
        <f t="shared" si="18"/>
        <v>1.6371077762619372E-2</v>
      </c>
      <c r="AD50">
        <f t="shared" si="16"/>
        <v>1.6371077762619373</v>
      </c>
    </row>
    <row r="51" spans="1:30" ht="16.5" thickBot="1" x14ac:dyDescent="0.3">
      <c r="A51" s="5">
        <v>2001</v>
      </c>
      <c r="B51" s="6">
        <v>42.54</v>
      </c>
      <c r="C51" s="6">
        <v>61.69</v>
      </c>
      <c r="D51" s="6">
        <v>48.9</v>
      </c>
      <c r="E51" s="6">
        <v>34.5</v>
      </c>
      <c r="F51" s="6">
        <v>38.590000000000003</v>
      </c>
      <c r="G51" s="6">
        <v>34.520000000000003</v>
      </c>
      <c r="H51" s="6">
        <v>29.95</v>
      </c>
      <c r="I51" s="6">
        <v>27.48</v>
      </c>
      <c r="J51" s="6">
        <v>27.03</v>
      </c>
      <c r="K51" s="6">
        <v>29.6</v>
      </c>
      <c r="L51" s="6">
        <v>26.72</v>
      </c>
      <c r="M51" s="6">
        <v>53.86</v>
      </c>
      <c r="P51">
        <v>7</v>
      </c>
      <c r="Q51" s="7">
        <f t="shared" si="19"/>
        <v>67.018068437212094</v>
      </c>
      <c r="R51" s="7">
        <f t="shared" si="10"/>
        <v>58.732907473646435</v>
      </c>
      <c r="S51">
        <f t="shared" si="11"/>
        <v>22</v>
      </c>
      <c r="T51">
        <f t="shared" si="12"/>
        <v>6.6066066066066062E-2</v>
      </c>
      <c r="U51">
        <f t="shared" si="17"/>
        <v>0.19219219219219219</v>
      </c>
      <c r="V51">
        <f t="shared" si="13"/>
        <v>19.219219219219219</v>
      </c>
      <c r="X51">
        <v>16</v>
      </c>
      <c r="Y51" s="7">
        <f t="shared" si="20"/>
        <v>99.556575934436722</v>
      </c>
      <c r="Z51" s="7">
        <f t="shared" si="7"/>
        <v>93.982957262306442</v>
      </c>
      <c r="AA51">
        <f t="shared" si="15"/>
        <v>8</v>
      </c>
      <c r="AB51">
        <f t="shared" si="8"/>
        <v>1.0914051841746248E-2</v>
      </c>
      <c r="AC51">
        <f t="shared" si="18"/>
        <v>2.7285129604365618E-2</v>
      </c>
      <c r="AD51">
        <f t="shared" si="16"/>
        <v>2.7285129604365617</v>
      </c>
    </row>
    <row r="52" spans="1:30" ht="16.5" thickBot="1" x14ac:dyDescent="0.3">
      <c r="A52" s="3">
        <v>2002</v>
      </c>
      <c r="B52" s="4">
        <v>70.48</v>
      </c>
      <c r="C52" s="4">
        <v>57.92</v>
      </c>
      <c r="D52" s="4">
        <v>45.91</v>
      </c>
      <c r="E52" s="4">
        <v>32.89</v>
      </c>
      <c r="F52" s="4">
        <v>41.47</v>
      </c>
      <c r="G52" s="4">
        <v>29.26</v>
      </c>
      <c r="H52" s="4">
        <v>26.86</v>
      </c>
      <c r="I52" s="4">
        <v>32.86</v>
      </c>
      <c r="J52" s="4">
        <v>25.93</v>
      </c>
      <c r="K52" s="4">
        <v>19.79</v>
      </c>
      <c r="L52" s="4">
        <v>22.25</v>
      </c>
      <c r="M52" s="4">
        <v>34</v>
      </c>
      <c r="P52">
        <v>6</v>
      </c>
      <c r="Q52" s="7">
        <f t="shared" si="19"/>
        <v>58.732907473646435</v>
      </c>
      <c r="R52" s="7">
        <f t="shared" si="10"/>
        <v>50.447746510080776</v>
      </c>
      <c r="S52">
        <f t="shared" si="11"/>
        <v>28</v>
      </c>
      <c r="T52">
        <f t="shared" si="12"/>
        <v>8.408408408408409E-2</v>
      </c>
      <c r="U52">
        <f t="shared" si="17"/>
        <v>0.27627627627627627</v>
      </c>
      <c r="V52">
        <f t="shared" si="13"/>
        <v>27.627627627627625</v>
      </c>
      <c r="X52">
        <v>15</v>
      </c>
      <c r="Y52" s="7">
        <f t="shared" si="20"/>
        <v>93.982957262306442</v>
      </c>
      <c r="Z52" s="7">
        <f t="shared" si="7"/>
        <v>88.409338590176162</v>
      </c>
      <c r="AA52">
        <f t="shared" si="15"/>
        <v>2</v>
      </c>
      <c r="AB52">
        <f t="shared" si="8"/>
        <v>2.7285129604365621E-3</v>
      </c>
      <c r="AC52">
        <f t="shared" si="18"/>
        <v>3.0013642564802181E-2</v>
      </c>
      <c r="AD52">
        <f t="shared" si="16"/>
        <v>3.0013642564802181</v>
      </c>
    </row>
    <row r="53" spans="1:30" ht="16.5" thickBot="1" x14ac:dyDescent="0.3">
      <c r="A53" s="5">
        <v>2003</v>
      </c>
      <c r="B53" s="6">
        <v>41.34</v>
      </c>
      <c r="C53" s="6">
        <v>56.89</v>
      </c>
      <c r="D53" s="6">
        <v>51.13</v>
      </c>
      <c r="E53" s="6">
        <v>43.69</v>
      </c>
      <c r="F53" s="6">
        <v>34.49</v>
      </c>
      <c r="G53" s="6">
        <v>31.01</v>
      </c>
      <c r="H53" s="6">
        <v>25.51</v>
      </c>
      <c r="I53" s="6">
        <v>24.62</v>
      </c>
      <c r="J53" s="6">
        <v>20.76</v>
      </c>
      <c r="K53" s="6">
        <v>19.64</v>
      </c>
      <c r="L53" s="6">
        <v>30.93</v>
      </c>
      <c r="M53" s="6">
        <v>39.549999999999997</v>
      </c>
      <c r="P53">
        <v>5</v>
      </c>
      <c r="Q53" s="7">
        <f t="shared" si="19"/>
        <v>50.447746510080776</v>
      </c>
      <c r="R53" s="7">
        <f t="shared" si="10"/>
        <v>42.162585546515118</v>
      </c>
      <c r="S53">
        <f t="shared" si="11"/>
        <v>49</v>
      </c>
      <c r="T53">
        <f t="shared" si="12"/>
        <v>0.14714714714714713</v>
      </c>
      <c r="U53">
        <f t="shared" si="17"/>
        <v>0.42342342342342343</v>
      </c>
      <c r="V53">
        <f t="shared" si="13"/>
        <v>42.342342342342342</v>
      </c>
      <c r="X53">
        <v>14</v>
      </c>
      <c r="Y53" s="7">
        <f t="shared" si="20"/>
        <v>88.409338590176162</v>
      </c>
      <c r="Z53" s="7">
        <f t="shared" si="7"/>
        <v>82.835719918045882</v>
      </c>
      <c r="AA53">
        <f t="shared" si="15"/>
        <v>11</v>
      </c>
      <c r="AB53">
        <f t="shared" si="8"/>
        <v>1.5006821282401092E-2</v>
      </c>
      <c r="AC53">
        <f t="shared" si="18"/>
        <v>4.5020463847203276E-2</v>
      </c>
      <c r="AD53">
        <f t="shared" si="16"/>
        <v>4.5020463847203276</v>
      </c>
    </row>
    <row r="54" spans="1:30" ht="16.5" thickBot="1" x14ac:dyDescent="0.3">
      <c r="A54" s="3">
        <v>2004</v>
      </c>
      <c r="B54" s="4">
        <v>45.29</v>
      </c>
      <c r="C54" s="4">
        <v>52.48</v>
      </c>
      <c r="D54" s="4">
        <v>44.16</v>
      </c>
      <c r="E54" s="4">
        <v>36.33</v>
      </c>
      <c r="F54" s="4">
        <v>36.549999999999997</v>
      </c>
      <c r="G54" s="4">
        <v>31.14</v>
      </c>
      <c r="H54" s="4">
        <v>35.24</v>
      </c>
      <c r="I54" s="4">
        <v>22.63</v>
      </c>
      <c r="J54" s="4">
        <v>18.309999999999999</v>
      </c>
      <c r="K54" s="4">
        <v>25.6</v>
      </c>
      <c r="L54" s="4">
        <v>29.2</v>
      </c>
      <c r="M54" s="4">
        <v>34.92</v>
      </c>
      <c r="P54">
        <v>4</v>
      </c>
      <c r="Q54" s="7">
        <f t="shared" si="19"/>
        <v>42.162585546515118</v>
      </c>
      <c r="R54" s="7">
        <f t="shared" si="10"/>
        <v>33.877424582949459</v>
      </c>
      <c r="S54">
        <f t="shared" si="11"/>
        <v>74</v>
      </c>
      <c r="T54">
        <f t="shared" si="12"/>
        <v>0.22222222222222221</v>
      </c>
      <c r="U54">
        <f t="shared" si="17"/>
        <v>0.64564564564564564</v>
      </c>
      <c r="V54">
        <f t="shared" si="13"/>
        <v>64.564564564564563</v>
      </c>
      <c r="X54">
        <v>13</v>
      </c>
      <c r="Y54" s="7">
        <f t="shared" si="20"/>
        <v>82.835719918045882</v>
      </c>
      <c r="Z54" s="7">
        <f t="shared" si="7"/>
        <v>77.262101245915602</v>
      </c>
      <c r="AA54">
        <f t="shared" si="15"/>
        <v>13</v>
      </c>
      <c r="AB54">
        <f t="shared" si="8"/>
        <v>1.7735334242837655E-2</v>
      </c>
      <c r="AC54">
        <f t="shared" si="18"/>
        <v>6.2755798090040935E-2</v>
      </c>
      <c r="AD54">
        <f t="shared" si="16"/>
        <v>6.2755798090040935</v>
      </c>
    </row>
    <row r="55" spans="1:30" ht="16.5" thickBot="1" x14ac:dyDescent="0.3">
      <c r="A55" s="5">
        <v>2005</v>
      </c>
      <c r="B55" s="6">
        <v>71.430000000000007</v>
      </c>
      <c r="C55" s="6">
        <v>43.31</v>
      </c>
      <c r="D55" s="6">
        <v>53.8</v>
      </c>
      <c r="E55" s="6">
        <v>29.93</v>
      </c>
      <c r="F55" s="6">
        <v>37.72</v>
      </c>
      <c r="G55" s="6">
        <v>29.5</v>
      </c>
      <c r="H55" s="6">
        <v>25.92</v>
      </c>
      <c r="I55" s="6">
        <v>20.94</v>
      </c>
      <c r="J55" s="6">
        <v>25.27</v>
      </c>
      <c r="K55" s="6">
        <v>30.23</v>
      </c>
      <c r="L55" s="6">
        <v>23.72</v>
      </c>
      <c r="M55" s="6">
        <v>27.09</v>
      </c>
      <c r="P55">
        <v>3</v>
      </c>
      <c r="Q55" s="7">
        <f t="shared" si="19"/>
        <v>33.877424582949459</v>
      </c>
      <c r="R55" s="7">
        <f t="shared" si="10"/>
        <v>25.5922636193838</v>
      </c>
      <c r="S55">
        <f t="shared" si="11"/>
        <v>70</v>
      </c>
      <c r="T55">
        <f t="shared" si="12"/>
        <v>0.21021021021021022</v>
      </c>
      <c r="U55">
        <f t="shared" si="17"/>
        <v>0.85585585585585588</v>
      </c>
      <c r="V55">
        <f t="shared" si="13"/>
        <v>85.585585585585591</v>
      </c>
      <c r="X55">
        <v>12</v>
      </c>
      <c r="Y55" s="7">
        <f t="shared" si="20"/>
        <v>77.262101245915602</v>
      </c>
      <c r="Z55" s="7">
        <f t="shared" si="7"/>
        <v>71.688482573785322</v>
      </c>
      <c r="AA55">
        <f t="shared" si="15"/>
        <v>14</v>
      </c>
      <c r="AB55">
        <f t="shared" si="8"/>
        <v>1.9099590723055934E-2</v>
      </c>
      <c r="AC55">
        <f t="shared" si="18"/>
        <v>8.1855388813096869E-2</v>
      </c>
      <c r="AD55">
        <f t="shared" si="16"/>
        <v>8.1855388813096877</v>
      </c>
    </row>
    <row r="56" spans="1:30" ht="16.5" thickBot="1" x14ac:dyDescent="0.3">
      <c r="A56" s="3">
        <v>2006</v>
      </c>
      <c r="B56" s="4">
        <v>35.79</v>
      </c>
      <c r="C56" s="4">
        <v>51.49</v>
      </c>
      <c r="D56" s="4">
        <v>32.909999999999997</v>
      </c>
      <c r="E56" s="4">
        <v>31.38</v>
      </c>
      <c r="F56" s="4">
        <v>24.06</v>
      </c>
      <c r="G56" s="4">
        <v>21.37</v>
      </c>
      <c r="H56" s="4">
        <v>20.66</v>
      </c>
      <c r="I56" s="4">
        <v>19.02</v>
      </c>
      <c r="J56" s="4">
        <v>21.62</v>
      </c>
      <c r="K56" s="4">
        <v>22</v>
      </c>
      <c r="L56" s="4">
        <v>16.71</v>
      </c>
      <c r="M56" s="4">
        <v>22.52</v>
      </c>
      <c r="P56">
        <v>2</v>
      </c>
      <c r="Q56" s="7">
        <f t="shared" si="19"/>
        <v>25.5922636193838</v>
      </c>
      <c r="R56" s="7">
        <f t="shared" si="10"/>
        <v>17.307102655818142</v>
      </c>
      <c r="S56">
        <f t="shared" si="11"/>
        <v>41</v>
      </c>
      <c r="T56">
        <f t="shared" si="12"/>
        <v>0.12312312312312312</v>
      </c>
      <c r="U56">
        <f t="shared" si="17"/>
        <v>0.97897897897897901</v>
      </c>
      <c r="V56">
        <f t="shared" si="13"/>
        <v>97.897897897897906</v>
      </c>
      <c r="X56">
        <v>11</v>
      </c>
      <c r="Y56" s="7">
        <f t="shared" si="20"/>
        <v>71.688482573785322</v>
      </c>
      <c r="Z56" s="7">
        <f t="shared" si="7"/>
        <v>66.114863901655042</v>
      </c>
      <c r="AA56">
        <f t="shared" si="15"/>
        <v>19</v>
      </c>
      <c r="AB56">
        <f t="shared" si="8"/>
        <v>2.5920873124147339E-2</v>
      </c>
      <c r="AC56">
        <f t="shared" si="18"/>
        <v>0.10777626193724421</v>
      </c>
      <c r="AD56">
        <f t="shared" si="16"/>
        <v>10.777626193724421</v>
      </c>
    </row>
    <row r="57" spans="1:30" ht="16.5" thickBot="1" x14ac:dyDescent="0.3">
      <c r="A57" s="5">
        <v>2007</v>
      </c>
      <c r="B57" s="6">
        <v>64.16</v>
      </c>
      <c r="C57" s="6">
        <v>42.96</v>
      </c>
      <c r="D57" s="6">
        <v>37.520000000000003</v>
      </c>
      <c r="E57" s="6">
        <v>28.68</v>
      </c>
      <c r="F57" s="6">
        <v>23.98</v>
      </c>
      <c r="G57" s="6">
        <v>22.68</v>
      </c>
      <c r="H57" s="6">
        <v>33.96</v>
      </c>
      <c r="I57" s="6">
        <v>19.940000000000001</v>
      </c>
      <c r="J57" s="6">
        <v>15.3</v>
      </c>
      <c r="K57" s="6">
        <v>15.25</v>
      </c>
      <c r="L57" s="6">
        <v>31</v>
      </c>
      <c r="M57" s="6">
        <v>40.07</v>
      </c>
      <c r="P57">
        <v>1</v>
      </c>
      <c r="Q57" s="7">
        <f t="shared" si="19"/>
        <v>17.307102655818142</v>
      </c>
      <c r="R57" s="7">
        <f t="shared" si="10"/>
        <v>9.0219416922524847</v>
      </c>
      <c r="S57">
        <f t="shared" si="11"/>
        <v>7</v>
      </c>
      <c r="T57">
        <f t="shared" si="12"/>
        <v>2.1021021021021023E-2</v>
      </c>
      <c r="U57">
        <f t="shared" si="17"/>
        <v>1</v>
      </c>
      <c r="V57">
        <f t="shared" si="13"/>
        <v>100</v>
      </c>
      <c r="X57">
        <v>10</v>
      </c>
      <c r="Y57" s="7">
        <f t="shared" si="20"/>
        <v>66.114863901655042</v>
      </c>
      <c r="Z57" s="7">
        <f t="shared" si="7"/>
        <v>60.541245229524769</v>
      </c>
      <c r="AA57">
        <f t="shared" si="15"/>
        <v>25</v>
      </c>
      <c r="AB57">
        <f t="shared" si="8"/>
        <v>3.4106412005457026E-2</v>
      </c>
      <c r="AC57">
        <f t="shared" si="18"/>
        <v>0.14188267394270124</v>
      </c>
      <c r="AD57">
        <f t="shared" si="16"/>
        <v>14.188267394270124</v>
      </c>
    </row>
    <row r="58" spans="1:30" ht="16.5" thickBot="1" x14ac:dyDescent="0.3">
      <c r="A58" s="3">
        <v>2008</v>
      </c>
      <c r="B58" s="4">
        <v>41.2</v>
      </c>
      <c r="C58" s="4">
        <v>44.13</v>
      </c>
      <c r="D58" s="4">
        <v>44.98</v>
      </c>
      <c r="E58" s="4">
        <v>39.29</v>
      </c>
      <c r="F58" s="4">
        <v>39.35</v>
      </c>
      <c r="G58" s="4">
        <v>36.380000000000003</v>
      </c>
      <c r="H58" s="4">
        <v>23.73</v>
      </c>
      <c r="I58" s="4">
        <v>30.04</v>
      </c>
      <c r="J58" s="4">
        <v>22.7</v>
      </c>
      <c r="K58" s="4">
        <v>21.66</v>
      </c>
      <c r="L58" s="4">
        <v>23.9</v>
      </c>
      <c r="M58" s="4">
        <v>18.760000000000002</v>
      </c>
      <c r="Q58" s="7"/>
      <c r="S58" s="12"/>
      <c r="X58">
        <v>9</v>
      </c>
      <c r="Y58" s="7">
        <f t="shared" si="20"/>
        <v>60.541245229524769</v>
      </c>
      <c r="Z58" s="7">
        <f t="shared" si="7"/>
        <v>54.967626557394496</v>
      </c>
      <c r="AA58">
        <f t="shared" si="15"/>
        <v>35</v>
      </c>
      <c r="AB58">
        <f t="shared" si="8"/>
        <v>4.7748976807639835E-2</v>
      </c>
      <c r="AC58">
        <f t="shared" si="18"/>
        <v>0.18963165075034108</v>
      </c>
      <c r="AD58">
        <f t="shared" si="16"/>
        <v>18.963165075034109</v>
      </c>
    </row>
    <row r="59" spans="1:30" ht="16.5" thickBot="1" x14ac:dyDescent="0.3">
      <c r="A59" s="5">
        <v>2009</v>
      </c>
      <c r="B59" s="6">
        <v>56.21</v>
      </c>
      <c r="C59" s="6">
        <v>62.59</v>
      </c>
      <c r="D59" s="6">
        <v>41.29</v>
      </c>
      <c r="E59" s="6">
        <v>29.57</v>
      </c>
      <c r="F59" s="6">
        <v>33.270000000000003</v>
      </c>
      <c r="G59" s="6">
        <v>28.16</v>
      </c>
      <c r="H59" s="6">
        <v>40.229999999999997</v>
      </c>
      <c r="I59" s="6">
        <v>37.270000000000003</v>
      </c>
      <c r="J59" s="6">
        <v>57.05</v>
      </c>
      <c r="K59" s="6">
        <v>52.78</v>
      </c>
      <c r="L59" s="6">
        <v>62.69</v>
      </c>
      <c r="M59" s="6">
        <v>129.91</v>
      </c>
      <c r="Q59" s="7"/>
      <c r="R59" s="7"/>
      <c r="X59">
        <v>8</v>
      </c>
      <c r="Y59" s="7">
        <f t="shared" si="20"/>
        <v>54.967626557394496</v>
      </c>
      <c r="Z59" s="7">
        <f t="shared" si="7"/>
        <v>49.394007885264223</v>
      </c>
      <c r="AA59">
        <f t="shared" si="15"/>
        <v>50</v>
      </c>
      <c r="AB59">
        <f t="shared" si="8"/>
        <v>6.8212824010914053E-2</v>
      </c>
      <c r="AC59">
        <f t="shared" si="18"/>
        <v>0.25784447476125516</v>
      </c>
      <c r="AD59">
        <f>100*AC59</f>
        <v>25.784447476125514</v>
      </c>
    </row>
    <row r="60" spans="1:30" ht="16.5" thickBot="1" x14ac:dyDescent="0.3">
      <c r="A60" s="3">
        <v>2010</v>
      </c>
      <c r="B60" s="4">
        <v>151.85</v>
      </c>
      <c r="C60" s="4">
        <v>126.27</v>
      </c>
      <c r="D60" s="4">
        <v>69.36</v>
      </c>
      <c r="E60" s="4">
        <v>71.98</v>
      </c>
      <c r="F60" s="4">
        <v>46.72</v>
      </c>
      <c r="G60" s="4">
        <v>41.37</v>
      </c>
      <c r="H60" s="4">
        <v>37.520000000000003</v>
      </c>
      <c r="I60" s="4">
        <v>22.97</v>
      </c>
      <c r="J60" s="4">
        <v>22.28</v>
      </c>
      <c r="K60" s="4">
        <v>27.82</v>
      </c>
      <c r="L60" s="4">
        <v>23.7</v>
      </c>
      <c r="M60" s="4">
        <v>43.89</v>
      </c>
      <c r="Q60" s="7"/>
      <c r="X60">
        <v>7</v>
      </c>
      <c r="Y60" s="7">
        <f t="shared" si="20"/>
        <v>49.394007885264223</v>
      </c>
      <c r="Z60" s="7">
        <f t="shared" si="7"/>
        <v>43.82038921313395</v>
      </c>
      <c r="AA60">
        <f t="shared" si="15"/>
        <v>71</v>
      </c>
      <c r="AB60">
        <f t="shared" si="8"/>
        <v>9.6862210095497947E-2</v>
      </c>
      <c r="AC60">
        <f t="shared" si="18"/>
        <v>0.35470668485675311</v>
      </c>
      <c r="AD60">
        <f t="shared" ref="AD60:AD66" si="21">100*AC60</f>
        <v>35.470668485675311</v>
      </c>
    </row>
    <row r="61" spans="1:30" ht="16.5" thickBot="1" x14ac:dyDescent="0.3">
      <c r="A61" s="5">
        <v>2011</v>
      </c>
      <c r="B61" s="6">
        <v>82</v>
      </c>
      <c r="C61" s="6">
        <v>72.87</v>
      </c>
      <c r="D61" s="6">
        <v>71.41</v>
      </c>
      <c r="E61" s="6">
        <v>60.19</v>
      </c>
      <c r="F61" s="6">
        <v>38.200000000000003</v>
      </c>
      <c r="G61" s="6">
        <v>41.57</v>
      </c>
      <c r="H61" s="6">
        <v>29.41</v>
      </c>
      <c r="I61" s="6">
        <v>28.33</v>
      </c>
      <c r="J61" s="6">
        <v>20.72</v>
      </c>
      <c r="K61" s="6">
        <v>37.6</v>
      </c>
      <c r="L61" s="6">
        <v>33.51</v>
      </c>
      <c r="M61" s="6">
        <v>36.67</v>
      </c>
      <c r="X61">
        <v>6</v>
      </c>
      <c r="Y61" s="7">
        <f t="shared" si="20"/>
        <v>43.82038921313395</v>
      </c>
      <c r="Z61" s="7">
        <f t="shared" si="7"/>
        <v>38.246770541003677</v>
      </c>
      <c r="AA61">
        <f t="shared" si="15"/>
        <v>91</v>
      </c>
      <c r="AB61">
        <f t="shared" si="8"/>
        <v>0.12414733969986358</v>
      </c>
      <c r="AC61">
        <f t="shared" si="18"/>
        <v>0.47885402455661669</v>
      </c>
      <c r="AD61">
        <f t="shared" si="21"/>
        <v>47.885402455661669</v>
      </c>
    </row>
    <row r="62" spans="1:30" ht="16.5" thickBot="1" x14ac:dyDescent="0.3">
      <c r="A62" s="3">
        <v>2012</v>
      </c>
      <c r="B62" s="4">
        <v>49.68</v>
      </c>
      <c r="C62" s="4">
        <v>50.08</v>
      </c>
      <c r="D62" s="4">
        <v>52.06</v>
      </c>
      <c r="E62" s="4">
        <v>36.42</v>
      </c>
      <c r="F62" s="4">
        <v>54.72</v>
      </c>
      <c r="G62" s="4">
        <v>74.790000000000006</v>
      </c>
      <c r="H62" s="4">
        <v>48</v>
      </c>
      <c r="I62" s="4">
        <v>32.21</v>
      </c>
      <c r="J62" s="4">
        <v>31.04</v>
      </c>
      <c r="K62" s="4">
        <v>23.91</v>
      </c>
      <c r="L62" s="4">
        <v>27.94</v>
      </c>
      <c r="M62" s="4">
        <v>35.880000000000003</v>
      </c>
      <c r="X62">
        <v>5</v>
      </c>
      <c r="Y62" s="7">
        <f t="shared" si="20"/>
        <v>38.246770541003677</v>
      </c>
      <c r="Z62" s="7">
        <f t="shared" si="7"/>
        <v>32.673151868873404</v>
      </c>
      <c r="AA62">
        <f t="shared" si="15"/>
        <v>109</v>
      </c>
      <c r="AB62">
        <f t="shared" si="8"/>
        <v>0.14870395634379263</v>
      </c>
      <c r="AC62">
        <f t="shared" si="18"/>
        <v>0.62755798090040926</v>
      </c>
      <c r="AD62">
        <f t="shared" si="21"/>
        <v>62.755798090040926</v>
      </c>
    </row>
    <row r="63" spans="1:30" ht="16.5" thickBot="1" x14ac:dyDescent="0.3">
      <c r="A63" s="5">
        <v>2013</v>
      </c>
      <c r="B63" s="6">
        <v>96.64</v>
      </c>
      <c r="C63" s="6">
        <v>52.09</v>
      </c>
      <c r="D63" s="6">
        <v>85.71</v>
      </c>
      <c r="E63" s="6">
        <v>60.66</v>
      </c>
      <c r="F63" s="6">
        <v>47.82</v>
      </c>
      <c r="G63" s="6">
        <v>78.09</v>
      </c>
      <c r="H63" s="6">
        <v>55.01</v>
      </c>
      <c r="I63" s="6">
        <v>37.64</v>
      </c>
      <c r="J63" s="6">
        <v>36.36</v>
      </c>
      <c r="K63" s="6">
        <v>45.26</v>
      </c>
      <c r="L63" s="6">
        <v>40.72</v>
      </c>
      <c r="M63" s="6">
        <v>21.88</v>
      </c>
      <c r="X63">
        <v>4</v>
      </c>
      <c r="Y63" s="7">
        <f t="shared" si="20"/>
        <v>32.673151868873404</v>
      </c>
      <c r="Z63" s="7">
        <f t="shared" si="7"/>
        <v>27.099533196743131</v>
      </c>
      <c r="AA63">
        <f t="shared" si="15"/>
        <v>114</v>
      </c>
      <c r="AB63">
        <f t="shared" si="8"/>
        <v>0.15552523874488403</v>
      </c>
      <c r="AC63">
        <f t="shared" si="18"/>
        <v>0.78308321964529326</v>
      </c>
      <c r="AD63">
        <f t="shared" si="21"/>
        <v>78.308321964529327</v>
      </c>
    </row>
    <row r="64" spans="1:30" ht="16.5" thickBot="1" x14ac:dyDescent="0.3">
      <c r="A64" s="3">
        <v>2014</v>
      </c>
      <c r="B64" s="4">
        <v>33.39</v>
      </c>
      <c r="C64" s="4">
        <v>20.29</v>
      </c>
      <c r="D64" s="4">
        <v>31.03</v>
      </c>
      <c r="E64" s="4">
        <v>21.04</v>
      </c>
      <c r="F64" s="4">
        <v>25.4</v>
      </c>
      <c r="G64" s="4">
        <v>17.36</v>
      </c>
      <c r="H64" s="4">
        <v>16.100000000000001</v>
      </c>
      <c r="I64" s="4">
        <v>16.399999999999999</v>
      </c>
      <c r="J64" s="4">
        <v>19.61</v>
      </c>
      <c r="K64" s="4">
        <v>15.54</v>
      </c>
      <c r="L64" s="4">
        <v>16.23</v>
      </c>
      <c r="M64" s="4">
        <v>42.13</v>
      </c>
      <c r="X64">
        <v>3</v>
      </c>
      <c r="Y64" s="7">
        <f t="shared" si="20"/>
        <v>27.099533196743131</v>
      </c>
      <c r="Z64" s="7">
        <f t="shared" si="7"/>
        <v>21.525914524612858</v>
      </c>
      <c r="AA64">
        <f t="shared" si="15"/>
        <v>105</v>
      </c>
      <c r="AB64">
        <f t="shared" si="8"/>
        <v>0.1432469304229195</v>
      </c>
      <c r="AC64">
        <f t="shared" si="18"/>
        <v>0.92633015006821273</v>
      </c>
      <c r="AD64">
        <f t="shared" si="21"/>
        <v>92.633015006821267</v>
      </c>
    </row>
    <row r="65" spans="1:30" ht="16.5" thickBot="1" x14ac:dyDescent="0.3">
      <c r="A65" s="5">
        <v>2015</v>
      </c>
      <c r="B65" s="6">
        <v>33.5</v>
      </c>
      <c r="C65" s="6">
        <v>57.39</v>
      </c>
      <c r="D65" s="6">
        <v>47.42</v>
      </c>
      <c r="E65" s="6">
        <v>37.26</v>
      </c>
      <c r="F65" s="6">
        <v>30.56</v>
      </c>
      <c r="G65" s="6">
        <v>28.36</v>
      </c>
      <c r="H65" s="6">
        <v>34.39</v>
      </c>
      <c r="I65" s="6">
        <v>20.82</v>
      </c>
      <c r="J65" s="6">
        <v>55.03</v>
      </c>
      <c r="K65" s="6">
        <v>30.02</v>
      </c>
      <c r="L65" s="6">
        <v>60.67</v>
      </c>
      <c r="M65" s="6">
        <v>54.47</v>
      </c>
      <c r="X65">
        <v>2</v>
      </c>
      <c r="Y65" s="7">
        <f t="shared" si="20"/>
        <v>21.525914524612858</v>
      </c>
      <c r="Z65" s="7">
        <f t="shared" si="7"/>
        <v>15.952295852482585</v>
      </c>
      <c r="AA65">
        <f t="shared" si="15"/>
        <v>48</v>
      </c>
      <c r="AB65">
        <f t="shared" si="8"/>
        <v>6.5484311050477487E-2</v>
      </c>
      <c r="AC65">
        <f t="shared" si="18"/>
        <v>0.9918144611186902</v>
      </c>
      <c r="AD65">
        <f t="shared" si="21"/>
        <v>99.181446111869022</v>
      </c>
    </row>
    <row r="66" spans="1:30" ht="16.5" thickBot="1" x14ac:dyDescent="0.3">
      <c r="A66" s="3">
        <v>2016</v>
      </c>
      <c r="B66" s="4">
        <v>166.44</v>
      </c>
      <c r="C66" s="4">
        <v>76.400000000000006</v>
      </c>
      <c r="D66" s="4">
        <v>61.08</v>
      </c>
      <c r="E66" s="4">
        <v>40.18</v>
      </c>
      <c r="F66" s="4">
        <v>47.29</v>
      </c>
      <c r="G66" s="4">
        <v>120.06</v>
      </c>
      <c r="H66" s="4">
        <v>41.04</v>
      </c>
      <c r="I66" s="4">
        <v>32.4</v>
      </c>
      <c r="J66" s="4">
        <v>32.020000000000003</v>
      </c>
      <c r="K66" s="4">
        <v>46.29</v>
      </c>
      <c r="L66" s="4">
        <v>28.08</v>
      </c>
      <c r="M66" s="4">
        <v>32.44</v>
      </c>
      <c r="X66">
        <v>1</v>
      </c>
      <c r="Y66" s="7">
        <f t="shared" si="20"/>
        <v>15.952295852482585</v>
      </c>
      <c r="Z66" s="7">
        <f t="shared" si="7"/>
        <v>10.378677180352312</v>
      </c>
      <c r="AA66">
        <f t="shared" si="15"/>
        <v>6</v>
      </c>
      <c r="AB66">
        <f t="shared" si="8"/>
        <v>8.1855388813096858E-3</v>
      </c>
      <c r="AC66">
        <f t="shared" si="18"/>
        <v>0.99999999999999989</v>
      </c>
      <c r="AD66">
        <f t="shared" si="21"/>
        <v>99.999999999999986</v>
      </c>
    </row>
    <row r="67" spans="1:30" ht="16.5" thickBot="1" x14ac:dyDescent="0.3">
      <c r="A67" s="5">
        <v>2017</v>
      </c>
      <c r="B67" s="6">
        <v>87.54</v>
      </c>
      <c r="C67" s="6">
        <v>96.68</v>
      </c>
      <c r="D67" s="6">
        <v>56.37</v>
      </c>
      <c r="E67" s="6">
        <v>52.61</v>
      </c>
      <c r="F67" s="6">
        <v>90.22</v>
      </c>
      <c r="G67" s="6">
        <v>74.62</v>
      </c>
      <c r="H67" s="6">
        <v>44.85</v>
      </c>
      <c r="I67" s="6">
        <v>43.42</v>
      </c>
      <c r="J67" s="6">
        <v>27.54</v>
      </c>
      <c r="K67" s="6">
        <v>36.07</v>
      </c>
      <c r="L67" s="6">
        <v>52.49</v>
      </c>
      <c r="M67" s="6">
        <v>40.96</v>
      </c>
    </row>
  </sheetData>
  <mergeCells count="9">
    <mergeCell ref="X34:AD34"/>
    <mergeCell ref="Y38:Z38"/>
    <mergeCell ref="A4:M4"/>
    <mergeCell ref="Q9:R9"/>
    <mergeCell ref="A1:AD2"/>
    <mergeCell ref="X4:AN4"/>
    <mergeCell ref="P5:V5"/>
    <mergeCell ref="P34:V34"/>
    <mergeCell ref="Q38:R38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F9A9-5847-49F0-AEE0-A61453025F87}">
  <dimension ref="A1:AO59"/>
  <sheetViews>
    <sheetView zoomScale="50" zoomScaleNormal="50" workbookViewId="0">
      <selection activeCell="P6" sqref="P6"/>
    </sheetView>
  </sheetViews>
  <sheetFormatPr defaultRowHeight="15" x14ac:dyDescent="0.25"/>
  <cols>
    <col min="3" max="3" width="12.42578125" customWidth="1"/>
    <col min="9" max="9" width="11.42578125" customWidth="1"/>
    <col min="10" max="10" width="13.5703125" customWidth="1"/>
    <col min="11" max="11" width="11.7109375" customWidth="1"/>
    <col min="12" max="12" width="12.5703125" customWidth="1"/>
    <col min="13" max="13" width="13.140625" customWidth="1"/>
    <col min="20" max="20" width="10.7109375" customWidth="1"/>
    <col min="21" max="21" width="12" customWidth="1"/>
    <col min="23" max="23" width="15.7109375" customWidth="1"/>
    <col min="24" max="24" width="14" customWidth="1"/>
    <col min="25" max="25" width="12" customWidth="1"/>
    <col min="29" max="29" width="14.28515625" customWidth="1"/>
  </cols>
  <sheetData>
    <row r="1" spans="1:40" ht="23.25" customHeight="1" x14ac:dyDescent="0.25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40" ht="24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4" spans="1:40" ht="42" customHeight="1" thickBot="1" x14ac:dyDescent="0.3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X4" s="71" t="s">
        <v>38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40" ht="16.5" thickBot="1" x14ac:dyDescent="0.3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P5" s="67" t="s">
        <v>50</v>
      </c>
      <c r="Q5" s="67"/>
      <c r="R5" s="67"/>
      <c r="S5" s="67"/>
      <c r="T5" s="67"/>
      <c r="U5" s="67"/>
      <c r="V5" s="67"/>
      <c r="X5" s="8" t="s">
        <v>21</v>
      </c>
      <c r="Y5" s="9">
        <v>5</v>
      </c>
      <c r="Z5" s="9">
        <v>10</v>
      </c>
      <c r="AA5" s="9">
        <v>15</v>
      </c>
      <c r="AB5" s="9">
        <v>20</v>
      </c>
      <c r="AC5" s="9">
        <v>25</v>
      </c>
      <c r="AD5" s="9">
        <v>30</v>
      </c>
      <c r="AE5" s="9">
        <v>40</v>
      </c>
      <c r="AF5" s="9">
        <v>50</v>
      </c>
      <c r="AG5" s="9">
        <v>60</v>
      </c>
      <c r="AH5" s="9">
        <v>70</v>
      </c>
      <c r="AI5" s="9">
        <v>75</v>
      </c>
      <c r="AJ5" s="9">
        <v>80</v>
      </c>
      <c r="AK5" s="9">
        <v>85</v>
      </c>
      <c r="AL5" s="9">
        <v>90</v>
      </c>
      <c r="AM5" s="9">
        <v>95</v>
      </c>
      <c r="AN5" s="9">
        <v>100</v>
      </c>
    </row>
    <row r="6" spans="1:40" ht="19.5" thickBot="1" x14ac:dyDescent="0.3">
      <c r="A6" s="3">
        <v>1981</v>
      </c>
      <c r="B6" s="4">
        <v>14.81</v>
      </c>
      <c r="C6" s="4">
        <v>7.41</v>
      </c>
      <c r="D6" s="4">
        <v>7.69</v>
      </c>
      <c r="E6" s="4">
        <v>8.9600000000000009</v>
      </c>
      <c r="F6" s="4">
        <v>6.74</v>
      </c>
      <c r="G6" s="4">
        <v>7.71</v>
      </c>
      <c r="H6" s="4">
        <v>6.09</v>
      </c>
      <c r="I6" s="4">
        <v>5.9</v>
      </c>
      <c r="J6" s="4">
        <v>5.32</v>
      </c>
      <c r="K6" s="4">
        <v>7.8</v>
      </c>
      <c r="L6" s="4">
        <v>6.37</v>
      </c>
      <c r="M6" s="4">
        <v>8.26</v>
      </c>
      <c r="R6" t="s">
        <v>23</v>
      </c>
      <c r="S6" t="s">
        <v>24</v>
      </c>
      <c r="T6" t="s">
        <v>25</v>
      </c>
      <c r="U6" t="s">
        <v>26</v>
      </c>
      <c r="X6" s="10" t="s">
        <v>22</v>
      </c>
      <c r="Y6" s="13">
        <v>12.587999999999999</v>
      </c>
      <c r="Z6" s="13">
        <v>10.789</v>
      </c>
      <c r="AA6" s="13">
        <v>9.8859999999999992</v>
      </c>
      <c r="AB6" s="13">
        <v>9.3170000000000002</v>
      </c>
      <c r="AC6" s="13">
        <v>8.7119999999999997</v>
      </c>
      <c r="AD6" s="13">
        <v>8.2360000000000007</v>
      </c>
      <c r="AE6" s="13">
        <v>7.1970000000000001</v>
      </c>
      <c r="AF6" s="13">
        <v>6.5069999999999997</v>
      </c>
      <c r="AG6" s="13">
        <v>5.8819999999999997</v>
      </c>
      <c r="AH6" s="13">
        <v>5.32</v>
      </c>
      <c r="AI6" s="13">
        <v>5.0990000000000002</v>
      </c>
      <c r="AJ6" s="13">
        <v>4.7439999999999998</v>
      </c>
      <c r="AK6" s="13">
        <v>4.4660000000000002</v>
      </c>
      <c r="AL6" s="13">
        <v>4.1459999999999999</v>
      </c>
      <c r="AM6" s="13">
        <v>3.7480000000000002</v>
      </c>
      <c r="AN6" s="13">
        <v>2.9870000000000001</v>
      </c>
    </row>
    <row r="7" spans="1:40" ht="16.5" thickBot="1" x14ac:dyDescent="0.3">
      <c r="A7" s="5">
        <v>1982</v>
      </c>
      <c r="B7" s="6">
        <v>11.86</v>
      </c>
      <c r="C7" s="6">
        <v>12.75</v>
      </c>
      <c r="D7" s="6">
        <v>20.61</v>
      </c>
      <c r="E7" s="6">
        <v>9.3000000000000007</v>
      </c>
      <c r="F7" s="6">
        <v>8.7799999999999994</v>
      </c>
      <c r="G7" s="6">
        <v>14.15</v>
      </c>
      <c r="H7" s="6">
        <v>12.19</v>
      </c>
      <c r="I7" s="6">
        <v>8.64</v>
      </c>
      <c r="J7" s="6">
        <v>7.1</v>
      </c>
      <c r="K7" s="6">
        <v>15.49</v>
      </c>
      <c r="L7" s="6">
        <v>11.37</v>
      </c>
      <c r="M7" s="6">
        <v>26.44</v>
      </c>
      <c r="R7">
        <f>COUNT(B6:M15)</f>
        <v>118</v>
      </c>
      <c r="S7">
        <f>SQRT(R7)</f>
        <v>10.862780491200215</v>
      </c>
      <c r="T7">
        <f>(MAX(B6:M14)-(MIN(B6:M14)))</f>
        <v>21.57</v>
      </c>
      <c r="U7">
        <f>T7/S7</f>
        <v>1.9856794508066835</v>
      </c>
    </row>
    <row r="8" spans="1:40" ht="16.5" thickBot="1" x14ac:dyDescent="0.3">
      <c r="A8" s="3">
        <v>1983</v>
      </c>
      <c r="B8" s="4">
        <v>26.38</v>
      </c>
      <c r="C8" s="4">
        <v>21.53</v>
      </c>
      <c r="D8" s="4">
        <v>18.77</v>
      </c>
      <c r="E8" s="4">
        <v>14.22</v>
      </c>
      <c r="F8" s="4">
        <v>19.71</v>
      </c>
      <c r="G8" s="4"/>
      <c r="H8" s="4"/>
      <c r="I8" s="4">
        <v>12.28</v>
      </c>
      <c r="J8" s="4">
        <v>18.39</v>
      </c>
      <c r="K8" s="4">
        <v>13.66</v>
      </c>
      <c r="L8" s="4">
        <v>14.71</v>
      </c>
      <c r="M8" s="4">
        <v>17.36</v>
      </c>
    </row>
    <row r="9" spans="1:40" ht="16.5" thickBot="1" x14ac:dyDescent="0.3">
      <c r="A9" s="5">
        <v>1984</v>
      </c>
      <c r="B9" s="6">
        <v>15.53</v>
      </c>
      <c r="C9" s="6">
        <v>12.72</v>
      </c>
      <c r="D9" s="6">
        <v>11.62</v>
      </c>
      <c r="E9" s="6">
        <v>11.87</v>
      </c>
      <c r="F9" s="6">
        <v>11.22</v>
      </c>
      <c r="G9" s="6">
        <v>9.07</v>
      </c>
      <c r="H9" s="6">
        <v>8.44</v>
      </c>
      <c r="I9" s="6">
        <v>9.24</v>
      </c>
      <c r="J9" s="6">
        <v>9.6999999999999993</v>
      </c>
      <c r="K9" s="6">
        <v>7.23</v>
      </c>
      <c r="L9" s="6">
        <v>6.77</v>
      </c>
      <c r="M9" s="6">
        <v>8.91</v>
      </c>
      <c r="P9" t="s">
        <v>14</v>
      </c>
      <c r="Q9" s="68" t="s">
        <v>15</v>
      </c>
      <c r="R9" s="68"/>
      <c r="S9" t="s">
        <v>16</v>
      </c>
      <c r="T9" t="s">
        <v>17</v>
      </c>
      <c r="U9" t="s">
        <v>18</v>
      </c>
      <c r="V9" t="s">
        <v>19</v>
      </c>
    </row>
    <row r="10" spans="1:40" ht="16.5" thickBot="1" x14ac:dyDescent="0.3">
      <c r="A10" s="3">
        <v>1985</v>
      </c>
      <c r="B10" s="4">
        <v>11.86</v>
      </c>
      <c r="C10" s="4">
        <v>10.74</v>
      </c>
      <c r="D10" s="4">
        <v>11.47</v>
      </c>
      <c r="E10" s="4">
        <v>9.5</v>
      </c>
      <c r="F10" s="4">
        <v>9.02</v>
      </c>
      <c r="G10" s="4">
        <v>7.83</v>
      </c>
      <c r="H10" s="4">
        <v>7.39</v>
      </c>
      <c r="I10" s="4">
        <v>6.69</v>
      </c>
      <c r="J10" s="4">
        <v>6.29</v>
      </c>
      <c r="K10" s="4">
        <v>4.87</v>
      </c>
      <c r="L10" s="4">
        <v>6.66</v>
      </c>
      <c r="M10" s="4">
        <v>6.83</v>
      </c>
      <c r="P10">
        <v>11</v>
      </c>
      <c r="Q10" s="7">
        <f>MAX(B6:M14)</f>
        <v>26.44</v>
      </c>
      <c r="R10" s="7">
        <f>Q10 -$U$7</f>
        <v>24.454320549193319</v>
      </c>
      <c r="S10">
        <f>COUNTIFS($B$6:$M$14,"&lt;=" &amp; Q10,$B$6:$M$14,"&gt;" &amp; R10)</f>
        <v>2</v>
      </c>
      <c r="T10">
        <f>S10/$R$7</f>
        <v>1.6949152542372881E-2</v>
      </c>
      <c r="U10">
        <f>T10</f>
        <v>1.6949152542372881E-2</v>
      </c>
      <c r="V10">
        <f>100*U10</f>
        <v>1.6949152542372881</v>
      </c>
    </row>
    <row r="11" spans="1:40" ht="16.5" thickBot="1" x14ac:dyDescent="0.3">
      <c r="A11" s="5">
        <v>1986</v>
      </c>
      <c r="B11" s="6">
        <v>7.35</v>
      </c>
      <c r="C11" s="6">
        <v>10.58</v>
      </c>
      <c r="D11" s="6">
        <v>9.1300000000000008</v>
      </c>
      <c r="E11" s="6">
        <v>7.14</v>
      </c>
      <c r="F11" s="6">
        <v>7.83</v>
      </c>
      <c r="G11" s="6">
        <v>5.85</v>
      </c>
      <c r="H11" s="6">
        <v>5.48</v>
      </c>
      <c r="I11" s="6">
        <v>8.8800000000000008</v>
      </c>
      <c r="J11" s="6">
        <v>5.87</v>
      </c>
      <c r="K11" s="6">
        <v>5.74</v>
      </c>
      <c r="L11" s="6">
        <v>5.24</v>
      </c>
      <c r="M11" s="6">
        <v>17.760000000000002</v>
      </c>
      <c r="P11">
        <v>10</v>
      </c>
      <c r="Q11" s="7">
        <f t="shared" ref="Q11:Q20" si="0">R10</f>
        <v>24.454320549193319</v>
      </c>
      <c r="R11" s="7">
        <f t="shared" ref="R11:R20" si="1">Q11 -$U$7</f>
        <v>22.468641098386637</v>
      </c>
      <c r="S11">
        <f t="shared" ref="S11:S20" si="2">COUNTIFS($B$6:$M$14,"&lt;=" &amp; Q11,$B$6:$M$14,"&gt;" &amp; R11)</f>
        <v>1</v>
      </c>
      <c r="T11">
        <f t="shared" ref="T11:T20" si="3">S11/$R$7</f>
        <v>8.4745762711864406E-3</v>
      </c>
      <c r="U11">
        <f>SUM(U10,T11)</f>
        <v>2.5423728813559324E-2</v>
      </c>
      <c r="V11">
        <f t="shared" ref="V11:V20" si="4">100*U11</f>
        <v>2.5423728813559325</v>
      </c>
    </row>
    <row r="12" spans="1:40" ht="16.5" thickBot="1" x14ac:dyDescent="0.3">
      <c r="A12" s="3">
        <v>1987</v>
      </c>
      <c r="B12" s="4">
        <v>7.93</v>
      </c>
      <c r="C12" s="4">
        <v>10.47</v>
      </c>
      <c r="D12" s="4">
        <v>6.94</v>
      </c>
      <c r="E12" s="4">
        <v>6.95</v>
      </c>
      <c r="F12" s="4">
        <v>9.6</v>
      </c>
      <c r="G12" s="4">
        <v>10.210000000000001</v>
      </c>
      <c r="H12" s="4">
        <v>7.25</v>
      </c>
      <c r="I12" s="4">
        <v>6.42</v>
      </c>
      <c r="J12" s="4">
        <v>7.4</v>
      </c>
      <c r="K12" s="4">
        <v>8.64</v>
      </c>
      <c r="L12" s="4">
        <v>12.25</v>
      </c>
      <c r="M12" s="4">
        <v>10.23</v>
      </c>
      <c r="P12">
        <v>9</v>
      </c>
      <c r="Q12" s="7">
        <f t="shared" si="0"/>
        <v>22.468641098386637</v>
      </c>
      <c r="R12" s="7">
        <f t="shared" si="1"/>
        <v>20.482961647579955</v>
      </c>
      <c r="S12">
        <f t="shared" si="2"/>
        <v>2</v>
      </c>
      <c r="T12">
        <f t="shared" si="3"/>
        <v>1.6949152542372881E-2</v>
      </c>
      <c r="U12">
        <f t="shared" ref="U12:U19" si="5">SUM(U11,T12)</f>
        <v>4.2372881355932202E-2</v>
      </c>
      <c r="V12">
        <f t="shared" si="4"/>
        <v>4.2372881355932197</v>
      </c>
    </row>
    <row r="13" spans="1:40" ht="16.5" thickBot="1" x14ac:dyDescent="0.3">
      <c r="A13" s="5">
        <v>1988</v>
      </c>
      <c r="B13" s="6">
        <v>9.6300000000000008</v>
      </c>
      <c r="C13" s="6">
        <v>10.91</v>
      </c>
      <c r="D13" s="6">
        <v>10.53</v>
      </c>
      <c r="E13" s="6">
        <v>9.4700000000000006</v>
      </c>
      <c r="F13" s="6">
        <v>9.17</v>
      </c>
      <c r="G13" s="6">
        <v>8.49</v>
      </c>
      <c r="H13" s="6">
        <v>7.03</v>
      </c>
      <c r="I13" s="6">
        <v>6.47</v>
      </c>
      <c r="J13" s="6">
        <v>6.34</v>
      </c>
      <c r="K13" s="6">
        <v>8.49</v>
      </c>
      <c r="L13" s="6">
        <v>7.72</v>
      </c>
      <c r="M13" s="6">
        <v>7.43</v>
      </c>
      <c r="P13">
        <v>8</v>
      </c>
      <c r="Q13" s="7">
        <f t="shared" si="0"/>
        <v>20.482961647579955</v>
      </c>
      <c r="R13" s="7">
        <f t="shared" si="1"/>
        <v>18.497282196773273</v>
      </c>
      <c r="S13">
        <f t="shared" si="2"/>
        <v>3</v>
      </c>
      <c r="T13">
        <f t="shared" si="3"/>
        <v>2.5423728813559324E-2</v>
      </c>
      <c r="U13">
        <f t="shared" si="5"/>
        <v>6.7796610169491525E-2</v>
      </c>
      <c r="V13">
        <f t="shared" si="4"/>
        <v>6.7796610169491522</v>
      </c>
    </row>
    <row r="14" spans="1:40" ht="16.5" thickBot="1" x14ac:dyDescent="0.3">
      <c r="A14" s="3">
        <v>1989</v>
      </c>
      <c r="B14" s="4">
        <v>24.14</v>
      </c>
      <c r="C14" s="4">
        <v>19.05</v>
      </c>
      <c r="D14" s="4">
        <v>16.010000000000002</v>
      </c>
      <c r="E14" s="4">
        <v>10.44</v>
      </c>
      <c r="F14" s="4">
        <v>10.26</v>
      </c>
      <c r="G14" s="4">
        <v>10.6</v>
      </c>
      <c r="H14" s="4">
        <v>10.24</v>
      </c>
      <c r="I14" s="4">
        <v>11.45</v>
      </c>
      <c r="J14" s="4">
        <v>13.25</v>
      </c>
      <c r="K14" s="4">
        <v>8.5299999999999994</v>
      </c>
      <c r="L14" s="4">
        <v>9.07</v>
      </c>
      <c r="M14" s="4">
        <v>11.1</v>
      </c>
      <c r="P14">
        <v>7</v>
      </c>
      <c r="Q14" s="7">
        <f t="shared" si="0"/>
        <v>18.497282196773273</v>
      </c>
      <c r="R14" s="7">
        <f t="shared" si="1"/>
        <v>16.511602745966591</v>
      </c>
      <c r="S14">
        <f t="shared" si="2"/>
        <v>3</v>
      </c>
      <c r="T14">
        <f t="shared" si="3"/>
        <v>2.5423728813559324E-2</v>
      </c>
      <c r="U14">
        <f t="shared" si="5"/>
        <v>9.3220338983050849E-2</v>
      </c>
      <c r="V14">
        <f t="shared" si="4"/>
        <v>9.3220338983050848</v>
      </c>
    </row>
    <row r="15" spans="1:40" ht="16.5" thickBot="1" x14ac:dyDescent="0.3">
      <c r="A15" s="5">
        <v>1990</v>
      </c>
      <c r="B15" s="6">
        <v>29.24</v>
      </c>
      <c r="C15" s="6">
        <v>13.49</v>
      </c>
      <c r="D15" s="6">
        <v>17.149999999999999</v>
      </c>
      <c r="E15" s="6">
        <v>9.82</v>
      </c>
      <c r="F15" s="6">
        <v>10.3</v>
      </c>
      <c r="G15" s="6">
        <v>8.8000000000000007</v>
      </c>
      <c r="H15" s="6">
        <v>10.02</v>
      </c>
      <c r="I15" s="6">
        <v>9.44</v>
      </c>
      <c r="J15" s="6">
        <v>8.8000000000000007</v>
      </c>
      <c r="K15" s="6">
        <v>9.23</v>
      </c>
      <c r="L15" s="6">
        <v>10.31</v>
      </c>
      <c r="M15" s="6">
        <v>11.2</v>
      </c>
      <c r="P15">
        <v>6</v>
      </c>
      <c r="Q15" s="7">
        <f t="shared" si="0"/>
        <v>16.511602745966591</v>
      </c>
      <c r="R15" s="7">
        <f t="shared" si="1"/>
        <v>14.525923295159908</v>
      </c>
      <c r="S15">
        <f t="shared" si="2"/>
        <v>5</v>
      </c>
      <c r="T15">
        <f t="shared" si="3"/>
        <v>4.2372881355932202E-2</v>
      </c>
      <c r="U15">
        <f t="shared" si="5"/>
        <v>0.13559322033898305</v>
      </c>
      <c r="V15">
        <f t="shared" si="4"/>
        <v>13.559322033898304</v>
      </c>
    </row>
    <row r="16" spans="1:40" ht="16.5" thickBot="1" x14ac:dyDescent="0.3">
      <c r="A16" s="3">
        <v>1991</v>
      </c>
      <c r="B16" s="4">
        <v>12.02</v>
      </c>
      <c r="C16" s="4">
        <v>28.52</v>
      </c>
      <c r="D16" s="4">
        <v>17.79</v>
      </c>
      <c r="E16" s="4">
        <v>15.98</v>
      </c>
      <c r="F16" s="4">
        <v>11.15</v>
      </c>
      <c r="G16" s="4">
        <v>11.46</v>
      </c>
      <c r="H16" s="4">
        <v>11.32</v>
      </c>
      <c r="I16" s="4">
        <v>8.68</v>
      </c>
      <c r="J16" s="4">
        <v>7.78</v>
      </c>
      <c r="K16" s="4">
        <v>9.92</v>
      </c>
      <c r="L16" s="4">
        <v>9.68</v>
      </c>
      <c r="M16" s="4">
        <v>12.62</v>
      </c>
      <c r="P16">
        <v>5</v>
      </c>
      <c r="Q16" s="7">
        <f t="shared" si="0"/>
        <v>14.525923295159908</v>
      </c>
      <c r="R16" s="7">
        <f t="shared" si="1"/>
        <v>12.540243844353224</v>
      </c>
      <c r="S16">
        <f t="shared" si="2"/>
        <v>6</v>
      </c>
      <c r="T16">
        <f t="shared" si="3"/>
        <v>5.0847457627118647E-2</v>
      </c>
      <c r="U16">
        <f t="shared" si="5"/>
        <v>0.1864406779661017</v>
      </c>
      <c r="V16">
        <f t="shared" si="4"/>
        <v>18.64406779661017</v>
      </c>
    </row>
    <row r="17" spans="1:41" ht="16.5" thickBot="1" x14ac:dyDescent="0.3">
      <c r="A17" s="5">
        <v>1992</v>
      </c>
      <c r="B17" s="6">
        <v>7.78</v>
      </c>
      <c r="C17" s="6">
        <v>10.1</v>
      </c>
      <c r="D17" s="6">
        <v>10.43</v>
      </c>
      <c r="E17" s="6">
        <v>13.59</v>
      </c>
      <c r="F17" s="6">
        <v>15.09</v>
      </c>
      <c r="G17" s="6">
        <v>9.1300000000000008</v>
      </c>
      <c r="H17" s="6">
        <v>8.42</v>
      </c>
      <c r="I17" s="6">
        <v>7.75</v>
      </c>
      <c r="J17" s="6">
        <v>11.89</v>
      </c>
      <c r="K17" s="6">
        <v>8.9499999999999993</v>
      </c>
      <c r="L17" s="6">
        <v>11.14</v>
      </c>
      <c r="M17" s="6">
        <v>8.5299999999999994</v>
      </c>
      <c r="P17">
        <v>4</v>
      </c>
      <c r="Q17" s="7">
        <f t="shared" si="0"/>
        <v>12.540243844353224</v>
      </c>
      <c r="R17" s="7">
        <f t="shared" si="1"/>
        <v>10.55456439354654</v>
      </c>
      <c r="S17">
        <f t="shared" si="2"/>
        <v>16</v>
      </c>
      <c r="T17">
        <f t="shared" si="3"/>
        <v>0.13559322033898305</v>
      </c>
      <c r="U17">
        <f t="shared" si="5"/>
        <v>0.32203389830508478</v>
      </c>
      <c r="V17">
        <f t="shared" si="4"/>
        <v>32.203389830508478</v>
      </c>
    </row>
    <row r="18" spans="1:41" ht="16.5" thickBot="1" x14ac:dyDescent="0.3">
      <c r="A18" s="3">
        <v>1993</v>
      </c>
      <c r="B18" s="4">
        <v>9.4600000000000009</v>
      </c>
      <c r="C18" s="4">
        <v>18.13</v>
      </c>
      <c r="D18" s="4">
        <v>15.38</v>
      </c>
      <c r="E18" s="4">
        <v>15.13</v>
      </c>
      <c r="F18" s="4">
        <v>11.08</v>
      </c>
      <c r="G18" s="4">
        <v>15.7</v>
      </c>
      <c r="H18" s="4">
        <v>9.7100000000000009</v>
      </c>
      <c r="I18" s="4">
        <v>11.19</v>
      </c>
      <c r="J18" s="4">
        <v>11.94</v>
      </c>
      <c r="K18" s="4">
        <v>9.5500000000000007</v>
      </c>
      <c r="L18" s="4">
        <v>7.98</v>
      </c>
      <c r="M18" s="4">
        <v>11.23</v>
      </c>
      <c r="P18">
        <v>3</v>
      </c>
      <c r="Q18" s="7">
        <f>R17</f>
        <v>10.55456439354654</v>
      </c>
      <c r="R18" s="7">
        <f t="shared" si="1"/>
        <v>8.5688849427398566</v>
      </c>
      <c r="S18">
        <f t="shared" si="2"/>
        <v>25</v>
      </c>
      <c r="T18">
        <f t="shared" si="3"/>
        <v>0.21186440677966101</v>
      </c>
      <c r="U18">
        <f t="shared" si="5"/>
        <v>0.53389830508474578</v>
      </c>
      <c r="V18">
        <f t="shared" si="4"/>
        <v>53.389830508474581</v>
      </c>
    </row>
    <row r="19" spans="1:41" ht="16.5" thickBot="1" x14ac:dyDescent="0.3">
      <c r="A19" s="5">
        <v>1994</v>
      </c>
      <c r="B19" s="6">
        <v>12.14</v>
      </c>
      <c r="C19" s="6">
        <v>11.42</v>
      </c>
      <c r="D19" s="6">
        <v>13.59</v>
      </c>
      <c r="E19" s="6">
        <v>11.28</v>
      </c>
      <c r="F19" s="6">
        <v>9.34</v>
      </c>
      <c r="G19" s="6">
        <v>9.5399999999999991</v>
      </c>
      <c r="H19" s="6">
        <v>8.2200000000000006</v>
      </c>
      <c r="I19" s="6">
        <v>7.11</v>
      </c>
      <c r="J19" s="6">
        <v>5.91</v>
      </c>
      <c r="K19" s="6">
        <v>8.19</v>
      </c>
      <c r="L19" s="6">
        <v>7.98</v>
      </c>
      <c r="M19" s="6">
        <v>10.83</v>
      </c>
      <c r="P19">
        <v>2</v>
      </c>
      <c r="Q19" s="7">
        <f t="shared" si="0"/>
        <v>8.5688849427398566</v>
      </c>
      <c r="R19" s="7">
        <f t="shared" si="1"/>
        <v>6.5832054919331728</v>
      </c>
      <c r="S19">
        <f t="shared" si="2"/>
        <v>29</v>
      </c>
      <c r="T19">
        <f t="shared" si="3"/>
        <v>0.24576271186440679</v>
      </c>
      <c r="U19">
        <f t="shared" si="5"/>
        <v>0.77966101694915257</v>
      </c>
      <c r="V19">
        <f t="shared" si="4"/>
        <v>77.966101694915253</v>
      </c>
    </row>
    <row r="20" spans="1:41" ht="16.5" thickBot="1" x14ac:dyDescent="0.3">
      <c r="A20" s="3">
        <v>1995</v>
      </c>
      <c r="B20" s="4">
        <v>20.88</v>
      </c>
      <c r="C20" s="4">
        <v>26.37</v>
      </c>
      <c r="D20" s="4">
        <v>15.54</v>
      </c>
      <c r="E20" s="4">
        <v>19.260000000000002</v>
      </c>
      <c r="F20" s="4">
        <v>11.42</v>
      </c>
      <c r="G20" s="4">
        <v>9.9</v>
      </c>
      <c r="H20" s="4">
        <v>10.49</v>
      </c>
      <c r="I20" s="4">
        <v>7.44</v>
      </c>
      <c r="J20" s="4">
        <v>8.2100000000000009</v>
      </c>
      <c r="K20" s="4">
        <v>12.03</v>
      </c>
      <c r="L20" s="4">
        <v>7.82</v>
      </c>
      <c r="M20" s="4">
        <v>9.1199999999999992</v>
      </c>
      <c r="P20">
        <v>1</v>
      </c>
      <c r="Q20" s="7">
        <f t="shared" si="0"/>
        <v>6.5832054919331728</v>
      </c>
      <c r="R20" s="7">
        <f t="shared" si="1"/>
        <v>4.5975260411264891</v>
      </c>
      <c r="S20">
        <f t="shared" si="2"/>
        <v>14</v>
      </c>
      <c r="T20">
        <f t="shared" si="3"/>
        <v>0.11864406779661017</v>
      </c>
      <c r="U20">
        <f>SUM(U19,T20)</f>
        <v>0.89830508474576276</v>
      </c>
      <c r="V20">
        <f t="shared" si="4"/>
        <v>89.830508474576277</v>
      </c>
    </row>
    <row r="21" spans="1:41" ht="16.5" thickBot="1" x14ac:dyDescent="0.3">
      <c r="A21" s="5">
        <v>1996</v>
      </c>
      <c r="B21" s="6">
        <v>13.15</v>
      </c>
      <c r="C21" s="6">
        <v>11.19</v>
      </c>
      <c r="D21" s="6">
        <v>16.329999999999998</v>
      </c>
      <c r="E21" s="6">
        <v>8.4600000000000009</v>
      </c>
      <c r="F21" s="6">
        <v>8.64</v>
      </c>
      <c r="G21" s="6">
        <v>7.59</v>
      </c>
      <c r="H21" s="6">
        <v>7.1</v>
      </c>
      <c r="I21" s="6">
        <v>6.97</v>
      </c>
      <c r="J21" s="6">
        <v>10.72</v>
      </c>
      <c r="K21" s="6">
        <v>10.07</v>
      </c>
      <c r="L21" s="6">
        <v>7.88</v>
      </c>
      <c r="M21" s="6">
        <v>10.28</v>
      </c>
      <c r="Q21" s="7"/>
      <c r="S21" s="12"/>
    </row>
    <row r="22" spans="1:41" ht="16.5" thickBot="1" x14ac:dyDescent="0.3">
      <c r="A22" s="3">
        <v>1997</v>
      </c>
      <c r="B22" s="4">
        <v>28.16</v>
      </c>
      <c r="C22" s="4">
        <v>16.309999999999999</v>
      </c>
      <c r="D22" s="4">
        <v>10.49</v>
      </c>
      <c r="E22" s="4">
        <v>10.029999999999999</v>
      </c>
      <c r="F22" s="4">
        <v>10.61</v>
      </c>
      <c r="G22" s="4">
        <v>19.87</v>
      </c>
      <c r="H22" s="4">
        <v>10</v>
      </c>
      <c r="I22" s="4">
        <v>8.4499999999999993</v>
      </c>
      <c r="J22" s="4">
        <v>7.68</v>
      </c>
      <c r="K22" s="4">
        <v>8.83</v>
      </c>
      <c r="L22" s="4">
        <v>12.35</v>
      </c>
      <c r="M22" s="4">
        <v>8.59</v>
      </c>
      <c r="Q22" s="7"/>
      <c r="R22" s="7"/>
    </row>
    <row r="23" spans="1:41" ht="16.5" thickBot="1" x14ac:dyDescent="0.3">
      <c r="A23" s="5">
        <v>1998</v>
      </c>
      <c r="B23" s="6">
        <v>8.2799999999999994</v>
      </c>
      <c r="C23" s="6">
        <v>14.36</v>
      </c>
      <c r="D23" s="6">
        <v>16.97</v>
      </c>
      <c r="E23" s="6">
        <v>12.87</v>
      </c>
      <c r="F23" s="6">
        <v>13.02</v>
      </c>
      <c r="G23" s="6">
        <v>10.51</v>
      </c>
      <c r="H23" s="6">
        <v>8.93</v>
      </c>
      <c r="I23" s="6">
        <v>10.77</v>
      </c>
      <c r="J23" s="6">
        <v>10.23</v>
      </c>
      <c r="K23" s="6">
        <v>10.89</v>
      </c>
      <c r="L23" s="6">
        <v>7.39</v>
      </c>
      <c r="M23" s="6">
        <v>12.61</v>
      </c>
      <c r="Q23" s="7"/>
      <c r="R23" s="7"/>
    </row>
    <row r="24" spans="1:41" ht="16.5" thickBot="1" x14ac:dyDescent="0.3">
      <c r="A24" s="3">
        <v>1999</v>
      </c>
      <c r="B24" s="4"/>
      <c r="C24" s="4"/>
      <c r="D24" s="4"/>
      <c r="E24" s="4">
        <v>14.31</v>
      </c>
      <c r="F24" s="4">
        <v>12.56</v>
      </c>
      <c r="G24" s="4">
        <v>13.21</v>
      </c>
      <c r="H24" s="4">
        <v>10.68</v>
      </c>
      <c r="I24" s="4">
        <v>8.81</v>
      </c>
      <c r="J24" s="4">
        <v>8.99</v>
      </c>
      <c r="K24" s="4">
        <v>7.63</v>
      </c>
      <c r="L24" s="4">
        <v>6.73</v>
      </c>
      <c r="M24" s="4">
        <v>9.52</v>
      </c>
      <c r="Q24" s="7"/>
      <c r="R24" s="7"/>
    </row>
    <row r="25" spans="1:41" ht="16.5" thickBot="1" x14ac:dyDescent="0.3">
      <c r="A25" s="5">
        <v>2000</v>
      </c>
      <c r="B25" s="6">
        <v>11.2</v>
      </c>
      <c r="C25" s="6">
        <v>18.739999999999998</v>
      </c>
      <c r="D25" s="6">
        <v>13.45</v>
      </c>
      <c r="E25" s="6">
        <v>8.3800000000000008</v>
      </c>
      <c r="F25" s="6">
        <v>7.77</v>
      </c>
      <c r="G25" s="6">
        <v>7.42</v>
      </c>
      <c r="H25" s="6">
        <v>8.39</v>
      </c>
      <c r="I25" s="6">
        <v>8.0500000000000007</v>
      </c>
      <c r="J25" s="6">
        <v>11.25</v>
      </c>
      <c r="K25" s="6">
        <v>6.2</v>
      </c>
      <c r="L25" s="6">
        <v>9.06</v>
      </c>
      <c r="M25" s="6">
        <v>11.62</v>
      </c>
      <c r="Q25" s="7"/>
      <c r="R25" s="7"/>
    </row>
    <row r="26" spans="1:41" ht="16.5" thickBot="1" x14ac:dyDescent="0.3">
      <c r="A26" s="3">
        <v>2001</v>
      </c>
      <c r="B26" s="4">
        <v>11.58</v>
      </c>
      <c r="C26" s="4">
        <v>16.190000000000001</v>
      </c>
      <c r="D26" s="4">
        <v>13.26</v>
      </c>
      <c r="E26" s="4">
        <v>8.64</v>
      </c>
      <c r="F26" s="4">
        <v>10.18</v>
      </c>
      <c r="G26" s="4">
        <v>8.9499999999999993</v>
      </c>
      <c r="H26" s="4">
        <v>8.08</v>
      </c>
      <c r="I26" s="4">
        <v>7.7</v>
      </c>
      <c r="J26" s="4">
        <v>7.88</v>
      </c>
      <c r="K26" s="4">
        <v>9.6300000000000008</v>
      </c>
      <c r="L26" s="4">
        <v>7.07</v>
      </c>
      <c r="M26" s="4">
        <v>13.04</v>
      </c>
      <c r="Q26" s="7"/>
      <c r="R26" s="7"/>
    </row>
    <row r="27" spans="1:41" ht="16.5" thickBot="1" x14ac:dyDescent="0.3">
      <c r="A27" s="5">
        <v>2002</v>
      </c>
      <c r="B27" s="6">
        <v>17.16</v>
      </c>
      <c r="C27" s="6">
        <v>15.2</v>
      </c>
      <c r="D27" s="6">
        <v>9.66</v>
      </c>
      <c r="E27" s="6">
        <v>6.51</v>
      </c>
      <c r="F27" s="6">
        <v>10.49</v>
      </c>
      <c r="G27" s="6">
        <v>6.71</v>
      </c>
      <c r="H27" s="6">
        <v>6.89</v>
      </c>
      <c r="I27" s="6">
        <v>8.69</v>
      </c>
      <c r="J27" s="6">
        <v>7.32</v>
      </c>
      <c r="K27" s="6">
        <v>4.34</v>
      </c>
      <c r="L27" s="6">
        <v>8.57</v>
      </c>
      <c r="M27" s="6">
        <v>9.5399999999999991</v>
      </c>
      <c r="Q27" s="7"/>
      <c r="R27" s="7"/>
    </row>
    <row r="28" spans="1:41" ht="16.5" thickBot="1" x14ac:dyDescent="0.3">
      <c r="A28" s="3">
        <v>2003</v>
      </c>
      <c r="B28" s="4">
        <v>18</v>
      </c>
      <c r="C28" s="4">
        <v>19.48</v>
      </c>
      <c r="D28" s="4">
        <v>11.59</v>
      </c>
      <c r="E28" s="4">
        <v>11.29</v>
      </c>
      <c r="F28" s="4">
        <v>9.31</v>
      </c>
      <c r="G28" s="4">
        <v>8.82</v>
      </c>
      <c r="H28" s="4">
        <v>7.76</v>
      </c>
      <c r="I28" s="4">
        <v>7.14</v>
      </c>
      <c r="J28" s="4">
        <v>6.66</v>
      </c>
      <c r="K28" s="4">
        <v>7.23</v>
      </c>
      <c r="L28" s="4">
        <v>7.25</v>
      </c>
      <c r="M28" s="4">
        <v>8.52</v>
      </c>
      <c r="Q28" s="7"/>
      <c r="R28" s="7"/>
    </row>
    <row r="29" spans="1:41" ht="16.5" thickBot="1" x14ac:dyDescent="0.3">
      <c r="A29" s="5">
        <v>2004</v>
      </c>
      <c r="B29" s="6">
        <v>11.67</v>
      </c>
      <c r="C29" s="6">
        <v>9.82</v>
      </c>
      <c r="D29" s="6">
        <v>6.69</v>
      </c>
      <c r="E29" s="6">
        <v>7.8</v>
      </c>
      <c r="F29" s="6">
        <v>10.81</v>
      </c>
      <c r="G29" s="6">
        <v>9.23</v>
      </c>
      <c r="H29" s="6">
        <v>8.1199999999999992</v>
      </c>
      <c r="I29" s="6">
        <v>5.93</v>
      </c>
      <c r="J29" s="6">
        <v>4.96</v>
      </c>
      <c r="K29" s="6">
        <v>8.86</v>
      </c>
      <c r="L29" s="6">
        <v>7.45</v>
      </c>
      <c r="M29" s="6">
        <v>7.95</v>
      </c>
      <c r="Q29" s="7"/>
      <c r="R29" s="7"/>
    </row>
    <row r="30" spans="1:41" ht="16.5" thickBot="1" x14ac:dyDescent="0.3">
      <c r="A30" s="3">
        <v>2005</v>
      </c>
      <c r="B30" s="4">
        <v>17.41</v>
      </c>
      <c r="C30" s="4">
        <v>9.58</v>
      </c>
      <c r="D30" s="4">
        <v>10.55</v>
      </c>
      <c r="E30" s="4">
        <v>7.22</v>
      </c>
      <c r="F30" s="4">
        <v>8.75</v>
      </c>
      <c r="G30" s="4">
        <v>7.7</v>
      </c>
      <c r="H30" s="4">
        <v>6.93</v>
      </c>
      <c r="I30" s="4">
        <v>5.84</v>
      </c>
      <c r="J30" s="4">
        <v>6.78</v>
      </c>
      <c r="K30" s="4">
        <v>7.65</v>
      </c>
      <c r="L30" s="4">
        <v>6.06</v>
      </c>
      <c r="M30" s="4">
        <v>8.84</v>
      </c>
      <c r="Q30" s="7"/>
      <c r="R30" s="7"/>
    </row>
    <row r="31" spans="1:41" ht="16.5" thickBot="1" x14ac:dyDescent="0.3">
      <c r="A31" s="5">
        <v>2006</v>
      </c>
      <c r="B31" s="6">
        <v>11.34</v>
      </c>
      <c r="C31" s="6">
        <v>19.260000000000002</v>
      </c>
      <c r="D31" s="6">
        <v>10.89</v>
      </c>
      <c r="E31" s="6">
        <v>8.0299999999999994</v>
      </c>
      <c r="F31" s="6">
        <v>6.84</v>
      </c>
      <c r="G31" s="6">
        <v>6.61</v>
      </c>
      <c r="H31" s="6">
        <v>5.8</v>
      </c>
      <c r="I31" s="6">
        <v>5.54</v>
      </c>
      <c r="J31" s="6">
        <v>6.75</v>
      </c>
      <c r="K31" s="6">
        <v>6.74</v>
      </c>
      <c r="L31" s="6">
        <v>4.5</v>
      </c>
      <c r="M31" s="6">
        <v>6.44</v>
      </c>
      <c r="Q31" s="7"/>
    </row>
    <row r="32" spans="1:41" ht="16.5" thickBot="1" x14ac:dyDescent="0.3">
      <c r="A32" s="3">
        <v>2007</v>
      </c>
      <c r="B32" s="4">
        <v>18.03</v>
      </c>
      <c r="C32" s="4">
        <v>9.9499999999999993</v>
      </c>
      <c r="D32" s="4">
        <v>9.93</v>
      </c>
      <c r="E32" s="4">
        <v>7.07</v>
      </c>
      <c r="F32" s="4">
        <v>6.66</v>
      </c>
      <c r="G32" s="4">
        <v>5.85</v>
      </c>
      <c r="H32" s="4">
        <v>9.86</v>
      </c>
      <c r="I32" s="4">
        <v>5.93</v>
      </c>
      <c r="J32" s="4">
        <v>4.5199999999999996</v>
      </c>
      <c r="K32" s="4">
        <v>4.71</v>
      </c>
      <c r="L32" s="4">
        <v>6.48</v>
      </c>
      <c r="M32" s="4">
        <v>6.27</v>
      </c>
      <c r="Q32" s="7"/>
      <c r="R32" s="7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30" ht="16.5" thickBot="1" x14ac:dyDescent="0.3">
      <c r="A33" s="5">
        <v>2008</v>
      </c>
      <c r="B33" s="6">
        <v>7.45</v>
      </c>
      <c r="C33" s="6">
        <v>8.67</v>
      </c>
      <c r="D33" s="6">
        <v>8.51</v>
      </c>
      <c r="E33" s="6">
        <v>7.48</v>
      </c>
      <c r="F33" s="6">
        <v>7.7</v>
      </c>
      <c r="G33" s="6">
        <v>7.48</v>
      </c>
      <c r="H33" s="6">
        <v>5.62</v>
      </c>
      <c r="I33" s="6">
        <v>6.06</v>
      </c>
      <c r="J33" s="6">
        <v>4.96</v>
      </c>
      <c r="K33" s="6">
        <v>6.08</v>
      </c>
      <c r="L33" s="6">
        <v>7.27</v>
      </c>
      <c r="M33" s="6">
        <v>4.66</v>
      </c>
      <c r="Q33" s="7"/>
      <c r="R33" s="7"/>
      <c r="X33" s="11"/>
    </row>
    <row r="34" spans="1:30" ht="16.5" thickBot="1" x14ac:dyDescent="0.3">
      <c r="A34" s="3">
        <v>2009</v>
      </c>
      <c r="B34" s="4">
        <v>15.98</v>
      </c>
      <c r="C34" s="4">
        <v>13.13</v>
      </c>
      <c r="D34" s="4">
        <v>8.16</v>
      </c>
      <c r="E34" s="4">
        <v>6.02</v>
      </c>
      <c r="F34" s="4">
        <v>6.93</v>
      </c>
      <c r="G34" s="4">
        <v>6.74</v>
      </c>
      <c r="H34" s="4">
        <v>9.31</v>
      </c>
      <c r="I34" s="4">
        <v>8.6</v>
      </c>
      <c r="J34" s="4">
        <v>12.68</v>
      </c>
      <c r="K34" s="4">
        <v>11.75</v>
      </c>
      <c r="L34" s="4">
        <v>10.130000000000001</v>
      </c>
      <c r="M34" s="4">
        <v>19.22</v>
      </c>
      <c r="P34" s="67" t="s">
        <v>29</v>
      </c>
      <c r="Q34" s="67"/>
      <c r="R34" s="67"/>
      <c r="S34" s="67"/>
      <c r="T34" s="67"/>
      <c r="U34" s="67"/>
      <c r="V34" s="67"/>
      <c r="X34" s="67" t="s">
        <v>39</v>
      </c>
      <c r="Y34" s="67"/>
      <c r="Z34" s="67"/>
      <c r="AA34" s="67"/>
      <c r="AB34" s="67"/>
      <c r="AC34" s="67"/>
      <c r="AD34" s="67"/>
    </row>
    <row r="35" spans="1:30" ht="16.5" thickBot="1" x14ac:dyDescent="0.3">
      <c r="A35" s="5">
        <v>2010</v>
      </c>
      <c r="B35" s="6">
        <v>27.06</v>
      </c>
      <c r="C35" s="6">
        <v>15.27</v>
      </c>
      <c r="D35" s="6">
        <v>12.93</v>
      </c>
      <c r="E35" s="6">
        <v>10.87</v>
      </c>
      <c r="F35" s="6">
        <v>9.7799999999999994</v>
      </c>
      <c r="G35" s="6">
        <v>8.68</v>
      </c>
      <c r="H35" s="6">
        <v>8.6</v>
      </c>
      <c r="I35" s="6">
        <v>6.66</v>
      </c>
      <c r="J35" s="6">
        <v>6.66</v>
      </c>
      <c r="K35" s="6">
        <v>9.58</v>
      </c>
      <c r="L35" s="6">
        <v>6.35</v>
      </c>
      <c r="M35" s="6">
        <v>9.49</v>
      </c>
      <c r="R35" t="s">
        <v>23</v>
      </c>
      <c r="S35" t="s">
        <v>24</v>
      </c>
      <c r="T35" t="s">
        <v>25</v>
      </c>
      <c r="U35" t="s">
        <v>26</v>
      </c>
      <c r="Z35" t="s">
        <v>23</v>
      </c>
      <c r="AA35" t="s">
        <v>24</v>
      </c>
      <c r="AB35" t="s">
        <v>25</v>
      </c>
      <c r="AC35" t="s">
        <v>26</v>
      </c>
    </row>
    <row r="36" spans="1:30" ht="16.5" thickBot="1" x14ac:dyDescent="0.3">
      <c r="A36" s="3">
        <v>2011</v>
      </c>
      <c r="B36" s="4">
        <v>16.41</v>
      </c>
      <c r="C36" s="4">
        <v>17.29</v>
      </c>
      <c r="D36" s="4">
        <v>14.67</v>
      </c>
      <c r="E36" s="4">
        <v>13.74</v>
      </c>
      <c r="F36" s="4">
        <v>9.0500000000000007</v>
      </c>
      <c r="G36" s="4">
        <v>9.56</v>
      </c>
      <c r="H36" s="4">
        <v>8.2100000000000009</v>
      </c>
      <c r="I36" s="4">
        <v>7.71</v>
      </c>
      <c r="J36" s="4">
        <v>6</v>
      </c>
      <c r="K36" s="4">
        <v>10.58</v>
      </c>
      <c r="L36" s="4">
        <v>7.08</v>
      </c>
      <c r="M36" s="4">
        <v>7.61</v>
      </c>
      <c r="R36">
        <f>COUNT(B15:M42)</f>
        <v>333</v>
      </c>
      <c r="S36">
        <f>SQRT(R36)</f>
        <v>18.248287590894659</v>
      </c>
      <c r="T36">
        <f>(MAX(B15:M42)-(MIN(B15:M42)))</f>
        <v>26.85</v>
      </c>
      <c r="U36">
        <f>T36/S36</f>
        <v>1.4713709363829479</v>
      </c>
      <c r="Z36">
        <f>COUNT(B6:M42)</f>
        <v>439</v>
      </c>
      <c r="AA36">
        <f>SQRT(Z36)</f>
        <v>20.952326839756964</v>
      </c>
      <c r="AB36">
        <f>(MAX(B6:M42)-(MIN(B6:M42)))</f>
        <v>26.85</v>
      </c>
      <c r="AC36">
        <f>AB36/AA36</f>
        <v>1.2814805823404884</v>
      </c>
    </row>
    <row r="37" spans="1:30" ht="16.5" thickBot="1" x14ac:dyDescent="0.3">
      <c r="A37" s="5">
        <v>2012</v>
      </c>
      <c r="B37" s="6">
        <v>15.38</v>
      </c>
      <c r="C37" s="6">
        <v>9.5500000000000007</v>
      </c>
      <c r="D37" s="6">
        <v>7.73</v>
      </c>
      <c r="E37" s="6">
        <v>8.02</v>
      </c>
      <c r="F37" s="6">
        <v>10.37</v>
      </c>
      <c r="G37" s="6">
        <v>21.35</v>
      </c>
      <c r="H37" s="6">
        <v>10.38</v>
      </c>
      <c r="I37" s="6">
        <v>8.01</v>
      </c>
      <c r="J37" s="6">
        <v>9.6300000000000008</v>
      </c>
      <c r="K37" s="6">
        <v>8.65</v>
      </c>
      <c r="L37" s="6">
        <v>8.68</v>
      </c>
      <c r="M37" s="6">
        <v>9.09</v>
      </c>
    </row>
    <row r="38" spans="1:30" ht="16.5" thickBot="1" x14ac:dyDescent="0.3">
      <c r="A38" s="3">
        <v>2013</v>
      </c>
      <c r="B38" s="4">
        <v>17.77</v>
      </c>
      <c r="C38" s="4">
        <v>14.17</v>
      </c>
      <c r="D38" s="4">
        <v>17.829999999999998</v>
      </c>
      <c r="E38" s="4">
        <v>20.84</v>
      </c>
      <c r="F38" s="4">
        <v>14.67</v>
      </c>
      <c r="G38" s="4">
        <v>18.809999999999999</v>
      </c>
      <c r="H38" s="4">
        <v>14.39</v>
      </c>
      <c r="I38" s="4">
        <v>10.65</v>
      </c>
      <c r="J38" s="4">
        <v>10.57</v>
      </c>
      <c r="K38" s="4">
        <v>14.91</v>
      </c>
      <c r="L38" s="4">
        <v>10.77</v>
      </c>
      <c r="M38" s="4">
        <v>11.4</v>
      </c>
      <c r="P38" t="s">
        <v>14</v>
      </c>
      <c r="Q38" s="68" t="s">
        <v>15</v>
      </c>
      <c r="R38" s="68"/>
      <c r="S38" t="s">
        <v>16</v>
      </c>
      <c r="T38" t="s">
        <v>17</v>
      </c>
      <c r="U38" t="s">
        <v>18</v>
      </c>
      <c r="V38" t="s">
        <v>19</v>
      </c>
      <c r="X38" t="s">
        <v>14</v>
      </c>
      <c r="Y38" s="68" t="s">
        <v>15</v>
      </c>
      <c r="Z38" s="68"/>
      <c r="AA38" t="s">
        <v>16</v>
      </c>
      <c r="AB38" t="s">
        <v>17</v>
      </c>
      <c r="AC38" t="s">
        <v>18</v>
      </c>
      <c r="AD38" t="s">
        <v>19</v>
      </c>
    </row>
    <row r="39" spans="1:30" ht="16.5" thickBot="1" x14ac:dyDescent="0.3">
      <c r="A39" s="5">
        <v>2014</v>
      </c>
      <c r="B39" s="6">
        <v>10.88</v>
      </c>
      <c r="C39" s="6">
        <v>8.15</v>
      </c>
      <c r="D39" s="6">
        <v>9.35</v>
      </c>
      <c r="E39" s="6">
        <v>10.37</v>
      </c>
      <c r="F39" s="6">
        <v>10.28</v>
      </c>
      <c r="G39" s="6">
        <v>7.53</v>
      </c>
      <c r="H39" s="6">
        <v>7.57</v>
      </c>
      <c r="I39" s="6">
        <v>6.48</v>
      </c>
      <c r="J39" s="6">
        <v>7.53</v>
      </c>
      <c r="K39" s="6">
        <v>5.57</v>
      </c>
      <c r="L39" s="6">
        <v>8.81</v>
      </c>
      <c r="M39" s="6">
        <v>9.8699999999999992</v>
      </c>
      <c r="P39">
        <v>19</v>
      </c>
      <c r="Q39" s="7">
        <f>MAX(B40:M60)</f>
        <v>31.19</v>
      </c>
      <c r="R39" s="7">
        <f>Q39 -$U$36</f>
        <v>29.718629063617055</v>
      </c>
      <c r="S39">
        <f>COUNTIFS($B$15:$M$42,"&lt;=" &amp; Q39,$B$15:$M$42,"&gt;" &amp; R39)</f>
        <v>1</v>
      </c>
      <c r="T39">
        <f>S39/$R$36</f>
        <v>3.003003003003003E-3</v>
      </c>
      <c r="U39">
        <f>T39</f>
        <v>3.003003003003003E-3</v>
      </c>
      <c r="V39">
        <f>100*U39</f>
        <v>0.3003003003003003</v>
      </c>
      <c r="X39">
        <v>21</v>
      </c>
      <c r="Y39" s="7">
        <f>MAX(B6:M42)</f>
        <v>31.19</v>
      </c>
      <c r="Z39" s="7">
        <f t="shared" ref="Z39:Z59" si="6">Y39 -$AC$36</f>
        <v>29.908519417659512</v>
      </c>
      <c r="AA39">
        <f t="shared" ref="AA39:AA59" si="7">COUNTIFS($B$5:$M$60,"&lt;=" &amp; Y39,$B$5:$M$60,"&gt;" &amp; Z39)</f>
        <v>1</v>
      </c>
      <c r="AB39">
        <f>AA39/$Z$36</f>
        <v>2.2779043280182231E-3</v>
      </c>
      <c r="AC39">
        <f>AB39</f>
        <v>2.2779043280182231E-3</v>
      </c>
      <c r="AD39">
        <f>100*AC39</f>
        <v>0.22779043280182232</v>
      </c>
    </row>
    <row r="40" spans="1:30" ht="16.5" thickBot="1" x14ac:dyDescent="0.3">
      <c r="A40" s="3">
        <v>2015</v>
      </c>
      <c r="B40" s="4">
        <v>7.12</v>
      </c>
      <c r="C40" s="4">
        <v>8.7799999999999994</v>
      </c>
      <c r="D40" s="4">
        <v>9.9</v>
      </c>
      <c r="E40" s="4">
        <v>7.38</v>
      </c>
      <c r="F40" s="4">
        <v>7.43</v>
      </c>
      <c r="G40" s="4">
        <v>8.41</v>
      </c>
      <c r="H40" s="4">
        <v>10.64</v>
      </c>
      <c r="I40" s="4">
        <v>6.93</v>
      </c>
      <c r="J40" s="4">
        <v>9.9700000000000006</v>
      </c>
      <c r="K40" s="4">
        <v>8.31</v>
      </c>
      <c r="L40" s="4">
        <v>24.51</v>
      </c>
      <c r="M40" s="4">
        <v>19.54</v>
      </c>
      <c r="P40">
        <v>18</v>
      </c>
      <c r="Q40" s="7">
        <f t="shared" ref="Q40:Q57" si="8">R39</f>
        <v>29.718629063617055</v>
      </c>
      <c r="R40" s="7">
        <f>Q40 -$U$36</f>
        <v>28.247258127234108</v>
      </c>
      <c r="S40">
        <f t="shared" ref="S40:S56" si="9">COUNTIFS($B$15:$M$42,"&lt;=" &amp; Q40,$B$15:$M$42,"&gt;" &amp; R40)</f>
        <v>2</v>
      </c>
      <c r="T40">
        <f t="shared" ref="T40:T57" si="10">S40/$R$36</f>
        <v>6.006006006006006E-3</v>
      </c>
      <c r="U40">
        <f>SUM(U39,T40)</f>
        <v>9.0090090090090089E-3</v>
      </c>
      <c r="V40">
        <f t="shared" ref="V40:V57" si="11">100*U40</f>
        <v>0.90090090090090091</v>
      </c>
      <c r="X40">
        <v>20</v>
      </c>
      <c r="Y40" s="7">
        <f t="shared" ref="Y40:Y59" si="12">Z39</f>
        <v>29.908519417659512</v>
      </c>
      <c r="Z40" s="7">
        <f t="shared" si="6"/>
        <v>28.627038835319023</v>
      </c>
      <c r="AA40">
        <f t="shared" si="7"/>
        <v>1</v>
      </c>
      <c r="AB40">
        <f t="shared" ref="AB40:AB59" si="13">AA40/$Z$36</f>
        <v>2.2779043280182231E-3</v>
      </c>
      <c r="AC40">
        <f>SUM(AC39,AB40)</f>
        <v>4.5558086560364463E-3</v>
      </c>
      <c r="AD40">
        <f t="shared" ref="AD40:AD58" si="14">100*AC40</f>
        <v>0.45558086560364464</v>
      </c>
    </row>
    <row r="41" spans="1:30" ht="16.5" thickBot="1" x14ac:dyDescent="0.3">
      <c r="A41" s="5">
        <v>2016</v>
      </c>
      <c r="B41" s="6">
        <v>31.19</v>
      </c>
      <c r="C41" s="6">
        <v>25.43</v>
      </c>
      <c r="D41" s="6">
        <v>17.21</v>
      </c>
      <c r="E41" s="6">
        <v>12.69</v>
      </c>
      <c r="F41" s="6">
        <v>13.61</v>
      </c>
      <c r="G41" s="6">
        <v>20.079999999999998</v>
      </c>
      <c r="H41" s="6">
        <v>12</v>
      </c>
      <c r="I41" s="6">
        <v>11.51</v>
      </c>
      <c r="J41" s="6">
        <v>11.45</v>
      </c>
      <c r="K41" s="6">
        <v>11.13</v>
      </c>
      <c r="L41" s="6">
        <v>10.41</v>
      </c>
      <c r="M41" s="6">
        <v>10.7</v>
      </c>
      <c r="P41">
        <v>17</v>
      </c>
      <c r="Q41" s="7">
        <f t="shared" si="8"/>
        <v>28.247258127234108</v>
      </c>
      <c r="R41" s="7">
        <f t="shared" ref="R41:R57" si="15">Q41 -$U$36</f>
        <v>26.775887190851162</v>
      </c>
      <c r="S41">
        <f t="shared" si="9"/>
        <v>2</v>
      </c>
      <c r="T41">
        <f t="shared" si="10"/>
        <v>6.006006006006006E-3</v>
      </c>
      <c r="U41">
        <f t="shared" ref="U41:U56" si="16">SUM(U40,T41)</f>
        <v>1.5015015015015015E-2</v>
      </c>
      <c r="V41">
        <f t="shared" si="11"/>
        <v>1.5015015015015014</v>
      </c>
      <c r="X41">
        <v>19</v>
      </c>
      <c r="Y41" s="7">
        <f t="shared" si="12"/>
        <v>28.627038835319023</v>
      </c>
      <c r="Z41" s="7">
        <f t="shared" si="6"/>
        <v>27.345558252978535</v>
      </c>
      <c r="AA41">
        <f t="shared" si="7"/>
        <v>2</v>
      </c>
      <c r="AB41">
        <f t="shared" si="13"/>
        <v>4.5558086560364463E-3</v>
      </c>
      <c r="AC41">
        <f t="shared" ref="AC41:AC59" si="17">SUM(AC40,AB41)</f>
        <v>9.1116173120728925E-3</v>
      </c>
      <c r="AD41">
        <f t="shared" si="14"/>
        <v>0.91116173120728927</v>
      </c>
    </row>
    <row r="42" spans="1:30" ht="16.5" thickBot="1" x14ac:dyDescent="0.3">
      <c r="A42" s="3">
        <v>2017</v>
      </c>
      <c r="B42" s="4">
        <v>14.86</v>
      </c>
      <c r="C42" s="4">
        <v>14.1</v>
      </c>
      <c r="D42" s="4">
        <v>12.25</v>
      </c>
      <c r="E42" s="4">
        <v>10.92</v>
      </c>
      <c r="F42" s="4">
        <v>19.190000000000001</v>
      </c>
      <c r="G42" s="4">
        <v>13.58</v>
      </c>
      <c r="H42" s="4">
        <v>10.44</v>
      </c>
      <c r="I42" s="4">
        <v>12.22</v>
      </c>
      <c r="J42" s="4">
        <v>8.57</v>
      </c>
      <c r="K42" s="4">
        <v>11.18</v>
      </c>
      <c r="L42" s="4">
        <v>15.34</v>
      </c>
      <c r="M42" s="4">
        <v>10.23</v>
      </c>
      <c r="P42">
        <v>16</v>
      </c>
      <c r="Q42" s="7">
        <f t="shared" si="8"/>
        <v>26.775887190851162</v>
      </c>
      <c r="R42" s="7">
        <f t="shared" si="15"/>
        <v>25.304516254468215</v>
      </c>
      <c r="S42">
        <f t="shared" si="9"/>
        <v>2</v>
      </c>
      <c r="T42">
        <f t="shared" si="10"/>
        <v>6.006006006006006E-3</v>
      </c>
      <c r="U42">
        <f t="shared" si="16"/>
        <v>2.1021021021021019E-2</v>
      </c>
      <c r="V42">
        <f t="shared" si="11"/>
        <v>2.1021021021021018</v>
      </c>
      <c r="X42">
        <v>18</v>
      </c>
      <c r="Y42" s="7">
        <f t="shared" si="12"/>
        <v>27.345558252978535</v>
      </c>
      <c r="Z42" s="7">
        <f t="shared" si="6"/>
        <v>26.064077670638046</v>
      </c>
      <c r="AA42">
        <f t="shared" si="7"/>
        <v>4</v>
      </c>
      <c r="AB42">
        <f t="shared" si="13"/>
        <v>9.1116173120728925E-3</v>
      </c>
      <c r="AC42">
        <f t="shared" si="17"/>
        <v>1.8223234624145785E-2</v>
      </c>
      <c r="AD42">
        <f t="shared" si="14"/>
        <v>1.8223234624145785</v>
      </c>
    </row>
    <row r="43" spans="1:30" x14ac:dyDescent="0.25">
      <c r="P43">
        <v>15</v>
      </c>
      <c r="Q43" s="7">
        <f t="shared" si="8"/>
        <v>25.304516254468215</v>
      </c>
      <c r="R43" s="7">
        <f t="shared" si="15"/>
        <v>23.833145318085268</v>
      </c>
      <c r="S43">
        <f t="shared" si="9"/>
        <v>1</v>
      </c>
      <c r="T43">
        <f t="shared" si="10"/>
        <v>3.003003003003003E-3</v>
      </c>
      <c r="U43">
        <f t="shared" si="16"/>
        <v>2.4024024024024024E-2</v>
      </c>
      <c r="V43">
        <f t="shared" si="11"/>
        <v>2.4024024024024024</v>
      </c>
      <c r="X43">
        <v>17</v>
      </c>
      <c r="Y43" s="7">
        <f t="shared" si="12"/>
        <v>26.064077670638046</v>
      </c>
      <c r="Z43" s="7">
        <f t="shared" si="6"/>
        <v>24.782597088297557</v>
      </c>
      <c r="AA43">
        <f t="shared" si="7"/>
        <v>1</v>
      </c>
      <c r="AB43">
        <f t="shared" si="13"/>
        <v>2.2779043280182231E-3</v>
      </c>
      <c r="AC43">
        <f t="shared" si="17"/>
        <v>2.0501138952164009E-2</v>
      </c>
      <c r="AD43">
        <f t="shared" si="14"/>
        <v>2.0501138952164011</v>
      </c>
    </row>
    <row r="44" spans="1:30" x14ac:dyDescent="0.25">
      <c r="P44">
        <v>14</v>
      </c>
      <c r="Q44" s="7">
        <f t="shared" si="8"/>
        <v>23.833145318085268</v>
      </c>
      <c r="R44" s="7">
        <f t="shared" si="15"/>
        <v>22.361774381702322</v>
      </c>
      <c r="S44">
        <f t="shared" si="9"/>
        <v>0</v>
      </c>
      <c r="T44">
        <f t="shared" si="10"/>
        <v>0</v>
      </c>
      <c r="U44">
        <f t="shared" si="16"/>
        <v>2.4024024024024024E-2</v>
      </c>
      <c r="V44">
        <f t="shared" si="11"/>
        <v>2.4024024024024024</v>
      </c>
      <c r="X44">
        <v>16</v>
      </c>
      <c r="Y44" s="7">
        <f t="shared" si="12"/>
        <v>24.782597088297557</v>
      </c>
      <c r="Z44" s="7">
        <f t="shared" si="6"/>
        <v>23.501116505957068</v>
      </c>
      <c r="AA44">
        <f t="shared" si="7"/>
        <v>2</v>
      </c>
      <c r="AB44">
        <f t="shared" si="13"/>
        <v>4.5558086560364463E-3</v>
      </c>
      <c r="AC44">
        <f t="shared" si="17"/>
        <v>2.5056947608200455E-2</v>
      </c>
      <c r="AD44">
        <f t="shared" si="14"/>
        <v>2.5056947608200453</v>
      </c>
    </row>
    <row r="45" spans="1:30" x14ac:dyDescent="0.25">
      <c r="P45">
        <v>13</v>
      </c>
      <c r="Q45" s="7">
        <f t="shared" si="8"/>
        <v>22.361774381702322</v>
      </c>
      <c r="R45" s="7">
        <f t="shared" si="15"/>
        <v>20.890403445319375</v>
      </c>
      <c r="S45">
        <f t="shared" si="9"/>
        <v>1</v>
      </c>
      <c r="T45">
        <f t="shared" si="10"/>
        <v>3.003003003003003E-3</v>
      </c>
      <c r="U45">
        <f t="shared" si="16"/>
        <v>2.7027027027027029E-2</v>
      </c>
      <c r="V45">
        <f t="shared" si="11"/>
        <v>2.7027027027027026</v>
      </c>
      <c r="X45">
        <v>15</v>
      </c>
      <c r="Y45" s="7">
        <f t="shared" si="12"/>
        <v>23.501116505957068</v>
      </c>
      <c r="Z45" s="7">
        <f t="shared" si="6"/>
        <v>22.219635923616579</v>
      </c>
      <c r="AA45">
        <f t="shared" si="7"/>
        <v>0</v>
      </c>
      <c r="AB45">
        <f t="shared" si="13"/>
        <v>0</v>
      </c>
      <c r="AC45">
        <f t="shared" si="17"/>
        <v>2.5056947608200455E-2</v>
      </c>
      <c r="AD45">
        <f t="shared" si="14"/>
        <v>2.5056947608200453</v>
      </c>
    </row>
    <row r="46" spans="1:30" x14ac:dyDescent="0.25">
      <c r="P46">
        <v>12</v>
      </c>
      <c r="Q46" s="7">
        <f t="shared" si="8"/>
        <v>20.890403445319375</v>
      </c>
      <c r="R46" s="7">
        <f t="shared" si="15"/>
        <v>19.419032508936429</v>
      </c>
      <c r="S46">
        <f t="shared" si="9"/>
        <v>6</v>
      </c>
      <c r="T46">
        <f t="shared" si="10"/>
        <v>1.8018018018018018E-2</v>
      </c>
      <c r="U46">
        <f t="shared" si="16"/>
        <v>4.5045045045045043E-2</v>
      </c>
      <c r="V46">
        <f t="shared" si="11"/>
        <v>4.5045045045045047</v>
      </c>
      <c r="X46">
        <v>14</v>
      </c>
      <c r="Y46" s="7">
        <f t="shared" si="12"/>
        <v>22.219635923616579</v>
      </c>
      <c r="Z46" s="7">
        <f t="shared" si="6"/>
        <v>20.93815534127609</v>
      </c>
      <c r="AA46">
        <f t="shared" si="7"/>
        <v>2</v>
      </c>
      <c r="AB46">
        <f t="shared" si="13"/>
        <v>4.5558086560364463E-3</v>
      </c>
      <c r="AC46">
        <f t="shared" si="17"/>
        <v>2.96127562642369E-2</v>
      </c>
      <c r="AD46">
        <f t="shared" si="14"/>
        <v>2.9612756264236899</v>
      </c>
    </row>
    <row r="47" spans="1:30" x14ac:dyDescent="0.25">
      <c r="P47">
        <v>11</v>
      </c>
      <c r="Q47" s="7">
        <f t="shared" si="8"/>
        <v>19.419032508936429</v>
      </c>
      <c r="R47" s="7">
        <f t="shared" si="15"/>
        <v>17.947661572553482</v>
      </c>
      <c r="S47">
        <f t="shared" si="9"/>
        <v>9</v>
      </c>
      <c r="T47">
        <f t="shared" si="10"/>
        <v>2.7027027027027029E-2</v>
      </c>
      <c r="U47">
        <f t="shared" si="16"/>
        <v>7.2072072072072071E-2</v>
      </c>
      <c r="V47">
        <f t="shared" si="11"/>
        <v>7.2072072072072073</v>
      </c>
      <c r="X47">
        <v>13</v>
      </c>
      <c r="Y47" s="7">
        <f t="shared" si="12"/>
        <v>20.93815534127609</v>
      </c>
      <c r="Z47" s="7">
        <f t="shared" si="6"/>
        <v>19.656674758935601</v>
      </c>
      <c r="AA47">
        <f t="shared" si="7"/>
        <v>6</v>
      </c>
      <c r="AB47">
        <f t="shared" si="13"/>
        <v>1.366742596810934E-2</v>
      </c>
      <c r="AC47">
        <f t="shared" si="17"/>
        <v>4.328018223234624E-2</v>
      </c>
      <c r="AD47">
        <f t="shared" si="14"/>
        <v>4.3280182232346238</v>
      </c>
    </row>
    <row r="48" spans="1:30" x14ac:dyDescent="0.25">
      <c r="P48">
        <v>10</v>
      </c>
      <c r="Q48" s="7">
        <f t="shared" si="8"/>
        <v>17.947661572553482</v>
      </c>
      <c r="R48" s="7">
        <f t="shared" si="15"/>
        <v>16.476290636170535</v>
      </c>
      <c r="S48">
        <f t="shared" si="9"/>
        <v>9</v>
      </c>
      <c r="T48">
        <f t="shared" si="10"/>
        <v>2.7027027027027029E-2</v>
      </c>
      <c r="U48">
        <f t="shared" si="16"/>
        <v>9.90990990990991E-2</v>
      </c>
      <c r="V48">
        <f t="shared" si="11"/>
        <v>9.9099099099099099</v>
      </c>
      <c r="X48">
        <v>12</v>
      </c>
      <c r="Y48" s="7">
        <f t="shared" si="12"/>
        <v>19.656674758935601</v>
      </c>
      <c r="Z48" s="7">
        <f t="shared" si="6"/>
        <v>18.375194176595112</v>
      </c>
      <c r="AA48">
        <f t="shared" si="7"/>
        <v>11</v>
      </c>
      <c r="AB48">
        <f t="shared" si="13"/>
        <v>2.5056947608200455E-2</v>
      </c>
      <c r="AC48">
        <f t="shared" si="17"/>
        <v>6.8337129840546698E-2</v>
      </c>
      <c r="AD48">
        <f t="shared" si="14"/>
        <v>6.83371298405467</v>
      </c>
    </row>
    <row r="49" spans="16:30" x14ac:dyDescent="0.25">
      <c r="P49">
        <v>9</v>
      </c>
      <c r="Q49" s="7">
        <f t="shared" si="8"/>
        <v>16.476290636170535</v>
      </c>
      <c r="R49" s="7">
        <f t="shared" si="15"/>
        <v>15.004919699787587</v>
      </c>
      <c r="S49">
        <f t="shared" si="9"/>
        <v>15</v>
      </c>
      <c r="T49">
        <f t="shared" si="10"/>
        <v>4.5045045045045043E-2</v>
      </c>
      <c r="U49">
        <f t="shared" si="16"/>
        <v>0.14414414414414414</v>
      </c>
      <c r="V49">
        <f t="shared" si="11"/>
        <v>14.414414414414415</v>
      </c>
      <c r="X49">
        <v>11</v>
      </c>
      <c r="Y49" s="7">
        <f t="shared" si="12"/>
        <v>18.375194176595112</v>
      </c>
      <c r="Z49" s="7">
        <f t="shared" si="6"/>
        <v>17.093713594254623</v>
      </c>
      <c r="AA49">
        <f t="shared" si="7"/>
        <v>13</v>
      </c>
      <c r="AB49">
        <f t="shared" si="13"/>
        <v>2.9612756264236904E-2</v>
      </c>
      <c r="AC49">
        <f t="shared" si="17"/>
        <v>9.7949886104783598E-2</v>
      </c>
      <c r="AD49">
        <f t="shared" si="14"/>
        <v>9.7949886104783594</v>
      </c>
    </row>
    <row r="50" spans="16:30" x14ac:dyDescent="0.25">
      <c r="P50">
        <v>8</v>
      </c>
      <c r="Q50" s="7">
        <f t="shared" si="8"/>
        <v>15.004919699787587</v>
      </c>
      <c r="R50" s="7">
        <f t="shared" si="15"/>
        <v>13.533548763404639</v>
      </c>
      <c r="S50">
        <f t="shared" si="9"/>
        <v>14</v>
      </c>
      <c r="T50">
        <f t="shared" si="10"/>
        <v>4.2042042042042045E-2</v>
      </c>
      <c r="U50">
        <f t="shared" si="16"/>
        <v>0.18618618618618618</v>
      </c>
      <c r="V50">
        <f t="shared" si="11"/>
        <v>18.618618618618619</v>
      </c>
      <c r="X50">
        <v>10</v>
      </c>
      <c r="Y50" s="7">
        <f t="shared" si="12"/>
        <v>17.093713594254623</v>
      </c>
      <c r="Z50" s="7">
        <f t="shared" si="6"/>
        <v>15.812233011914135</v>
      </c>
      <c r="AA50">
        <f t="shared" si="7"/>
        <v>8</v>
      </c>
      <c r="AB50">
        <f t="shared" si="13"/>
        <v>1.8223234624145785E-2</v>
      </c>
      <c r="AC50">
        <f t="shared" si="17"/>
        <v>0.11617312072892938</v>
      </c>
      <c r="AD50">
        <f t="shared" si="14"/>
        <v>11.617312072892938</v>
      </c>
    </row>
    <row r="51" spans="16:30" x14ac:dyDescent="0.25">
      <c r="P51">
        <v>7</v>
      </c>
      <c r="Q51" s="7">
        <f t="shared" si="8"/>
        <v>13.533548763404639</v>
      </c>
      <c r="R51" s="7">
        <f t="shared" si="15"/>
        <v>12.06217782702169</v>
      </c>
      <c r="S51">
        <f t="shared" si="9"/>
        <v>19</v>
      </c>
      <c r="T51">
        <f t="shared" si="10"/>
        <v>5.7057057057057055E-2</v>
      </c>
      <c r="U51">
        <f t="shared" si="16"/>
        <v>0.24324324324324323</v>
      </c>
      <c r="V51">
        <f t="shared" si="11"/>
        <v>24.324324324324323</v>
      </c>
      <c r="X51">
        <v>9</v>
      </c>
      <c r="Y51" s="7">
        <f t="shared" si="12"/>
        <v>15.812233011914135</v>
      </c>
      <c r="Z51" s="7">
        <f t="shared" si="6"/>
        <v>14.530752429573646</v>
      </c>
      <c r="AA51">
        <f t="shared" si="7"/>
        <v>17</v>
      </c>
      <c r="AB51">
        <f t="shared" si="13"/>
        <v>3.8724373576309798E-2</v>
      </c>
      <c r="AC51">
        <f t="shared" si="17"/>
        <v>0.15489749430523919</v>
      </c>
      <c r="AD51">
        <f t="shared" si="14"/>
        <v>15.489749430523919</v>
      </c>
    </row>
    <row r="52" spans="16:30" x14ac:dyDescent="0.25">
      <c r="P52">
        <v>6</v>
      </c>
      <c r="Q52" s="7">
        <f t="shared" si="8"/>
        <v>12.06217782702169</v>
      </c>
      <c r="R52" s="7">
        <f t="shared" si="15"/>
        <v>10.590806890638742</v>
      </c>
      <c r="S52">
        <f t="shared" si="9"/>
        <v>46</v>
      </c>
      <c r="T52">
        <f t="shared" si="10"/>
        <v>0.13813813813813813</v>
      </c>
      <c r="U52">
        <f t="shared" si="16"/>
        <v>0.38138138138138133</v>
      </c>
      <c r="V52">
        <f t="shared" si="11"/>
        <v>38.138138138138132</v>
      </c>
      <c r="X52">
        <v>8</v>
      </c>
      <c r="Y52" s="7">
        <f t="shared" si="12"/>
        <v>14.530752429573646</v>
      </c>
      <c r="Z52" s="7">
        <f t="shared" si="6"/>
        <v>13.249271847233157</v>
      </c>
      <c r="AA52">
        <f t="shared" si="7"/>
        <v>17</v>
      </c>
      <c r="AB52">
        <f t="shared" si="13"/>
        <v>3.8724373576309798E-2</v>
      </c>
      <c r="AC52">
        <f t="shared" si="17"/>
        <v>0.193621867881549</v>
      </c>
      <c r="AD52">
        <f t="shared" si="14"/>
        <v>19.362186788154901</v>
      </c>
    </row>
    <row r="53" spans="16:30" x14ac:dyDescent="0.25">
      <c r="P53">
        <v>5</v>
      </c>
      <c r="Q53" s="7">
        <f t="shared" si="8"/>
        <v>10.590806890638742</v>
      </c>
      <c r="R53" s="7">
        <f t="shared" si="15"/>
        <v>9.1194359542557937</v>
      </c>
      <c r="S53">
        <f t="shared" si="9"/>
        <v>61</v>
      </c>
      <c r="T53">
        <f t="shared" si="10"/>
        <v>0.18318318318318319</v>
      </c>
      <c r="U53">
        <f t="shared" si="16"/>
        <v>0.5645645645645645</v>
      </c>
      <c r="V53">
        <f t="shared" si="11"/>
        <v>56.456456456456451</v>
      </c>
      <c r="X53">
        <v>7</v>
      </c>
      <c r="Y53" s="7">
        <f t="shared" si="12"/>
        <v>13.249271847233157</v>
      </c>
      <c r="Z53" s="7">
        <f t="shared" si="6"/>
        <v>11.967791264892668</v>
      </c>
      <c r="AA53">
        <f t="shared" si="7"/>
        <v>24</v>
      </c>
      <c r="AB53">
        <f t="shared" si="13"/>
        <v>5.4669703872437359E-2</v>
      </c>
      <c r="AC53">
        <f t="shared" si="17"/>
        <v>0.24829157175398636</v>
      </c>
      <c r="AD53">
        <f t="shared" si="14"/>
        <v>24.829157175398635</v>
      </c>
    </row>
    <row r="54" spans="16:30" x14ac:dyDescent="0.25">
      <c r="P54">
        <v>4</v>
      </c>
      <c r="Q54" s="7">
        <f t="shared" si="8"/>
        <v>9.1194359542557937</v>
      </c>
      <c r="R54" s="7">
        <f t="shared" si="15"/>
        <v>7.6480650178728453</v>
      </c>
      <c r="S54">
        <f t="shared" si="9"/>
        <v>72</v>
      </c>
      <c r="T54">
        <f t="shared" si="10"/>
        <v>0.21621621621621623</v>
      </c>
      <c r="U54">
        <f t="shared" si="16"/>
        <v>0.78078078078078073</v>
      </c>
      <c r="V54">
        <f t="shared" si="11"/>
        <v>78.078078078078079</v>
      </c>
      <c r="X54">
        <v>6</v>
      </c>
      <c r="Y54" s="7">
        <f t="shared" si="12"/>
        <v>11.967791264892668</v>
      </c>
      <c r="Z54" s="7">
        <f t="shared" si="6"/>
        <v>10.686310682552179</v>
      </c>
      <c r="AA54">
        <f t="shared" si="7"/>
        <v>50</v>
      </c>
      <c r="AB54">
        <f t="shared" si="13"/>
        <v>0.11389521640091116</v>
      </c>
      <c r="AC54">
        <f t="shared" si="17"/>
        <v>0.36218678815489752</v>
      </c>
      <c r="AD54">
        <f t="shared" si="14"/>
        <v>36.218678815489753</v>
      </c>
    </row>
    <row r="55" spans="16:30" x14ac:dyDescent="0.25">
      <c r="P55">
        <v>3</v>
      </c>
      <c r="Q55" s="7">
        <f t="shared" si="8"/>
        <v>7.6480650178728453</v>
      </c>
      <c r="R55" s="7">
        <f t="shared" si="15"/>
        <v>6.176694081489897</v>
      </c>
      <c r="S55">
        <f t="shared" si="9"/>
        <v>52</v>
      </c>
      <c r="T55">
        <f t="shared" si="10"/>
        <v>0.15615615615615616</v>
      </c>
      <c r="U55">
        <f t="shared" si="16"/>
        <v>0.93693693693693691</v>
      </c>
      <c r="V55">
        <f t="shared" si="11"/>
        <v>93.693693693693689</v>
      </c>
      <c r="X55">
        <v>5</v>
      </c>
      <c r="Y55" s="7">
        <f t="shared" si="12"/>
        <v>10.686310682552179</v>
      </c>
      <c r="Z55" s="7">
        <f t="shared" si="6"/>
        <v>9.4048301002116901</v>
      </c>
      <c r="AA55">
        <f t="shared" si="7"/>
        <v>71</v>
      </c>
      <c r="AB55">
        <f t="shared" si="13"/>
        <v>0.16173120728929385</v>
      </c>
      <c r="AC55">
        <f t="shared" si="17"/>
        <v>0.52391799544419138</v>
      </c>
      <c r="AD55">
        <f t="shared" si="14"/>
        <v>52.391799544419136</v>
      </c>
    </row>
    <row r="56" spans="16:30" x14ac:dyDescent="0.25">
      <c r="P56">
        <v>2</v>
      </c>
      <c r="Q56" s="7">
        <f t="shared" si="8"/>
        <v>6.176694081489897</v>
      </c>
      <c r="R56" s="7">
        <f t="shared" si="15"/>
        <v>4.7053231451069486</v>
      </c>
      <c r="S56">
        <f t="shared" si="9"/>
        <v>17</v>
      </c>
      <c r="T56">
        <f t="shared" si="10"/>
        <v>5.1051051051051052E-2</v>
      </c>
      <c r="U56">
        <f t="shared" si="16"/>
        <v>0.98798798798798793</v>
      </c>
      <c r="V56">
        <f t="shared" si="11"/>
        <v>98.798798798798799</v>
      </c>
      <c r="X56">
        <v>4</v>
      </c>
      <c r="Y56" s="7">
        <f t="shared" si="12"/>
        <v>9.4048301002116901</v>
      </c>
      <c r="Z56" s="7">
        <f t="shared" si="6"/>
        <v>8.1233495178712012</v>
      </c>
      <c r="AA56">
        <f t="shared" si="7"/>
        <v>73</v>
      </c>
      <c r="AB56">
        <f t="shared" si="13"/>
        <v>0.1662870159453303</v>
      </c>
      <c r="AC56">
        <f t="shared" si="17"/>
        <v>0.69020501138952173</v>
      </c>
      <c r="AD56">
        <f t="shared" si="14"/>
        <v>69.02050113895217</v>
      </c>
    </row>
    <row r="57" spans="16:30" x14ac:dyDescent="0.25">
      <c r="P57">
        <v>1</v>
      </c>
      <c r="Q57" s="7">
        <f t="shared" si="8"/>
        <v>4.7053231451069486</v>
      </c>
      <c r="R57" s="7">
        <f t="shared" si="15"/>
        <v>3.2339522087240007</v>
      </c>
      <c r="S57">
        <f>COUNTIFS($B$40:$M$60,"&lt;=" &amp; Q57,$B$40:$M$60,"&gt;" &amp; R57)</f>
        <v>0</v>
      </c>
      <c r="T57">
        <f t="shared" si="10"/>
        <v>0</v>
      </c>
      <c r="U57">
        <f>SUM(U56,T57)</f>
        <v>0.98798798798798793</v>
      </c>
      <c r="V57">
        <f t="shared" si="11"/>
        <v>98.798798798798799</v>
      </c>
      <c r="X57">
        <v>3</v>
      </c>
      <c r="Y57" s="7">
        <f t="shared" si="12"/>
        <v>8.1233495178712012</v>
      </c>
      <c r="Z57" s="7">
        <f t="shared" si="6"/>
        <v>6.8418689355307123</v>
      </c>
      <c r="AA57">
        <f t="shared" si="7"/>
        <v>76</v>
      </c>
      <c r="AB57">
        <f t="shared" si="13"/>
        <v>0.17312072892938496</v>
      </c>
      <c r="AC57">
        <f t="shared" si="17"/>
        <v>0.86332574031890674</v>
      </c>
      <c r="AD57">
        <f t="shared" si="14"/>
        <v>86.332574031890672</v>
      </c>
    </row>
    <row r="58" spans="16:30" x14ac:dyDescent="0.25">
      <c r="Q58" s="7"/>
      <c r="S58" s="12"/>
      <c r="X58">
        <v>2</v>
      </c>
      <c r="Y58" s="7">
        <f t="shared" si="12"/>
        <v>6.8418689355307123</v>
      </c>
      <c r="Z58" s="7">
        <f t="shared" si="6"/>
        <v>5.5603883531902234</v>
      </c>
      <c r="AA58">
        <f t="shared" si="7"/>
        <v>48</v>
      </c>
      <c r="AB58">
        <f t="shared" si="13"/>
        <v>0.10933940774487472</v>
      </c>
      <c r="AC58">
        <f t="shared" si="17"/>
        <v>0.97266514806378146</v>
      </c>
      <c r="AD58">
        <f t="shared" si="14"/>
        <v>97.26651480637814</v>
      </c>
    </row>
    <row r="59" spans="16:30" x14ac:dyDescent="0.25">
      <c r="Q59" s="7"/>
      <c r="R59" s="7"/>
      <c r="X59">
        <v>1</v>
      </c>
      <c r="Y59" s="7">
        <f t="shared" si="12"/>
        <v>5.5603883531902234</v>
      </c>
      <c r="Z59" s="7">
        <f t="shared" si="6"/>
        <v>4.2789077708497345</v>
      </c>
      <c r="AA59">
        <f t="shared" si="7"/>
        <v>12</v>
      </c>
      <c r="AB59">
        <f t="shared" si="13"/>
        <v>2.7334851936218679E-2</v>
      </c>
      <c r="AC59">
        <f t="shared" si="17"/>
        <v>1.0000000000000002</v>
      </c>
      <c r="AD59">
        <f>100*AC59</f>
        <v>100.00000000000003</v>
      </c>
    </row>
  </sheetData>
  <mergeCells count="9">
    <mergeCell ref="Q38:R38"/>
    <mergeCell ref="Y38:Z38"/>
    <mergeCell ref="A1:AD2"/>
    <mergeCell ref="A4:M4"/>
    <mergeCell ref="X4:AN4"/>
    <mergeCell ref="P5:V5"/>
    <mergeCell ref="Q9:R9"/>
    <mergeCell ref="P34:V34"/>
    <mergeCell ref="X34:AD3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89249-91CD-4392-AE45-F7E5ED6AD1CC}">
  <dimension ref="A1:AO62"/>
  <sheetViews>
    <sheetView zoomScale="50" zoomScaleNormal="50" workbookViewId="0">
      <selection activeCell="P6" sqref="P6"/>
    </sheetView>
  </sheetViews>
  <sheetFormatPr defaultRowHeight="15" x14ac:dyDescent="0.25"/>
  <cols>
    <col min="3" max="3" width="12.42578125" customWidth="1"/>
    <col min="9" max="9" width="9.85546875" customWidth="1"/>
    <col min="10" max="10" width="12.7109375" customWidth="1"/>
    <col min="11" max="11" width="10.85546875" customWidth="1"/>
    <col min="12" max="13" width="13.140625" customWidth="1"/>
    <col min="20" max="20" width="10.7109375" customWidth="1"/>
    <col min="21" max="21" width="12" customWidth="1"/>
    <col min="23" max="23" width="15.7109375" customWidth="1"/>
    <col min="24" max="24" width="14" customWidth="1"/>
    <col min="25" max="25" width="12" customWidth="1"/>
    <col min="29" max="29" width="14.28515625" customWidth="1"/>
  </cols>
  <sheetData>
    <row r="1" spans="1:40" ht="23.25" customHeight="1" x14ac:dyDescent="0.25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40" ht="24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4" spans="1:40" ht="42" customHeight="1" thickBot="1" x14ac:dyDescent="0.3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X4" s="71" t="s">
        <v>41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40" ht="16.5" thickBot="1" x14ac:dyDescent="0.3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P5" s="67" t="s">
        <v>51</v>
      </c>
      <c r="Q5" s="67"/>
      <c r="R5" s="67"/>
      <c r="S5" s="67"/>
      <c r="T5" s="67"/>
      <c r="U5" s="67"/>
      <c r="V5" s="67"/>
      <c r="X5" s="8" t="s">
        <v>21</v>
      </c>
      <c r="Y5" s="9">
        <v>5</v>
      </c>
      <c r="Z5" s="9">
        <v>10</v>
      </c>
      <c r="AA5" s="9">
        <v>15</v>
      </c>
      <c r="AB5" s="9">
        <v>20</v>
      </c>
      <c r="AC5" s="9">
        <v>25</v>
      </c>
      <c r="AD5" s="9">
        <v>30</v>
      </c>
      <c r="AE5" s="9">
        <v>40</v>
      </c>
      <c r="AF5" s="9">
        <v>50</v>
      </c>
      <c r="AG5" s="9">
        <v>60</v>
      </c>
      <c r="AH5" s="9">
        <v>70</v>
      </c>
      <c r="AI5" s="9">
        <v>75</v>
      </c>
      <c r="AJ5" s="9">
        <v>80</v>
      </c>
      <c r="AK5" s="9">
        <v>85</v>
      </c>
      <c r="AL5" s="9">
        <v>90</v>
      </c>
      <c r="AM5" s="9">
        <v>95</v>
      </c>
      <c r="AN5" s="9">
        <v>100</v>
      </c>
    </row>
    <row r="6" spans="1:40" ht="19.5" thickBot="1" x14ac:dyDescent="0.3">
      <c r="A6" s="3">
        <v>1970</v>
      </c>
      <c r="B6" s="4">
        <v>4.7699999999999996</v>
      </c>
      <c r="C6" s="4">
        <v>6.2</v>
      </c>
      <c r="D6" s="4">
        <v>4.9800000000000004</v>
      </c>
      <c r="E6" s="4">
        <v>4.45</v>
      </c>
      <c r="F6" s="4">
        <v>5.0199999999999996</v>
      </c>
      <c r="G6" s="4">
        <v>5.23</v>
      </c>
      <c r="H6" s="4">
        <v>4.54</v>
      </c>
      <c r="I6" s="4">
        <v>4.5199999999999996</v>
      </c>
      <c r="J6" s="4">
        <v>5.04</v>
      </c>
      <c r="K6" s="4">
        <v>5.4</v>
      </c>
      <c r="L6" s="4">
        <v>4.12</v>
      </c>
      <c r="M6" s="4">
        <v>5.98</v>
      </c>
      <c r="R6" t="s">
        <v>23</v>
      </c>
      <c r="S6" t="s">
        <v>24</v>
      </c>
      <c r="T6" t="s">
        <v>25</v>
      </c>
      <c r="U6" t="s">
        <v>26</v>
      </c>
      <c r="X6" s="10" t="s">
        <v>22</v>
      </c>
      <c r="Y6" s="13">
        <v>13.422000000000001</v>
      </c>
      <c r="Z6" s="13">
        <v>11.504</v>
      </c>
      <c r="AA6" s="13">
        <v>10.541</v>
      </c>
      <c r="AB6" s="13">
        <v>9.9339999999999993</v>
      </c>
      <c r="AC6" s="13">
        <v>9.2889999999999997</v>
      </c>
      <c r="AD6" s="13">
        <v>8.7810000000000006</v>
      </c>
      <c r="AE6" s="13">
        <v>7.6740000000000004</v>
      </c>
      <c r="AF6" s="13">
        <v>6.9390000000000001</v>
      </c>
      <c r="AG6" s="13">
        <v>6.2709999999999999</v>
      </c>
      <c r="AH6" s="13">
        <v>5.6719999999999997</v>
      </c>
      <c r="AI6" s="13">
        <v>5.4370000000000003</v>
      </c>
      <c r="AJ6" s="13">
        <v>5.0579999999999998</v>
      </c>
      <c r="AK6" s="13">
        <v>4.7619999999999996</v>
      </c>
      <c r="AL6" s="13">
        <v>4.4210000000000003</v>
      </c>
      <c r="AM6" s="13">
        <v>3.996</v>
      </c>
      <c r="AN6" s="13">
        <v>3.1850000000000001</v>
      </c>
    </row>
    <row r="7" spans="1:40" ht="16.5" thickBot="1" x14ac:dyDescent="0.3">
      <c r="A7" s="5">
        <v>1971</v>
      </c>
      <c r="B7" s="6">
        <v>6.11</v>
      </c>
      <c r="C7" s="6">
        <v>5.69</v>
      </c>
      <c r="D7" s="6">
        <v>6.52</v>
      </c>
      <c r="E7" s="6">
        <v>4.9000000000000004</v>
      </c>
      <c r="F7" s="6">
        <v>6.23</v>
      </c>
      <c r="G7" s="6">
        <v>7.65</v>
      </c>
      <c r="H7" s="6">
        <v>6.59</v>
      </c>
      <c r="I7" s="6">
        <v>5.07</v>
      </c>
      <c r="J7" s="6">
        <v>5.63</v>
      </c>
      <c r="K7" s="6">
        <v>5.47</v>
      </c>
      <c r="L7" s="6">
        <v>4.62</v>
      </c>
      <c r="M7" s="6">
        <v>9.59</v>
      </c>
      <c r="R7">
        <f>COUNT(B6:M25)</f>
        <v>237</v>
      </c>
      <c r="S7">
        <f>SQRT(R7)</f>
        <v>15.394804318340652</v>
      </c>
      <c r="T7">
        <f>(MAX(B6:M25)-(MIN(B6:M25)))</f>
        <v>24.56</v>
      </c>
      <c r="U7">
        <f>T7/S7</f>
        <v>1.5953434348457654</v>
      </c>
    </row>
    <row r="8" spans="1:40" ht="16.5" thickBot="1" x14ac:dyDescent="0.3">
      <c r="A8" s="3">
        <v>1972</v>
      </c>
      <c r="B8" s="4">
        <v>16.05</v>
      </c>
      <c r="C8" s="4">
        <v>25.4</v>
      </c>
      <c r="D8" s="4">
        <v>20.420000000000002</v>
      </c>
      <c r="E8" s="4">
        <v>15.24</v>
      </c>
      <c r="F8" s="4">
        <v>12.94</v>
      </c>
      <c r="G8" s="4">
        <v>10.050000000000001</v>
      </c>
      <c r="H8" s="4">
        <v>11.64</v>
      </c>
      <c r="I8" s="4">
        <v>9.1300000000000008</v>
      </c>
      <c r="J8" s="4">
        <v>8.65</v>
      </c>
      <c r="K8" s="4">
        <v>20.87</v>
      </c>
      <c r="L8" s="4">
        <v>14.19</v>
      </c>
      <c r="M8" s="4">
        <v>11.4</v>
      </c>
    </row>
    <row r="9" spans="1:40" ht="16.5" thickBot="1" x14ac:dyDescent="0.3">
      <c r="A9" s="5">
        <v>1973</v>
      </c>
      <c r="B9" s="6">
        <v>16.86</v>
      </c>
      <c r="C9" s="6">
        <v>15.77</v>
      </c>
      <c r="D9" s="6">
        <v>13.12</v>
      </c>
      <c r="E9" s="6">
        <v>10.82</v>
      </c>
      <c r="F9" s="6">
        <v>12.6</v>
      </c>
      <c r="G9" s="6">
        <v>10.050000000000001</v>
      </c>
      <c r="H9" s="6">
        <v>10.82</v>
      </c>
      <c r="I9" s="6">
        <v>9.51</v>
      </c>
      <c r="J9" s="6">
        <v>8.59</v>
      </c>
      <c r="K9" s="6">
        <v>8.8000000000000007</v>
      </c>
      <c r="L9" s="6">
        <v>8.74</v>
      </c>
      <c r="M9" s="6">
        <v>11.13</v>
      </c>
      <c r="P9" t="s">
        <v>14</v>
      </c>
      <c r="Q9" s="68" t="s">
        <v>15</v>
      </c>
      <c r="R9" s="68"/>
      <c r="S9" t="s">
        <v>16</v>
      </c>
      <c r="T9" t="s">
        <v>17</v>
      </c>
      <c r="U9" t="s">
        <v>18</v>
      </c>
      <c r="V9" t="s">
        <v>19</v>
      </c>
    </row>
    <row r="10" spans="1:40" ht="16.5" thickBot="1" x14ac:dyDescent="0.3">
      <c r="A10" s="3">
        <v>1974</v>
      </c>
      <c r="B10" s="4">
        <v>18.829999999999998</v>
      </c>
      <c r="C10" s="4">
        <v>16.79</v>
      </c>
      <c r="D10" s="4">
        <v>18.68</v>
      </c>
      <c r="E10" s="4">
        <v>14.17</v>
      </c>
      <c r="F10" s="4">
        <v>13.57</v>
      </c>
      <c r="G10" s="4">
        <v>15.57</v>
      </c>
      <c r="H10" s="4">
        <v>11.71</v>
      </c>
      <c r="I10" s="4">
        <v>10.08</v>
      </c>
      <c r="J10" s="4">
        <v>9.41</v>
      </c>
      <c r="K10" s="4">
        <v>11.54</v>
      </c>
      <c r="L10" s="4">
        <v>9.19</v>
      </c>
      <c r="M10" s="4">
        <v>14.29</v>
      </c>
      <c r="P10">
        <v>16</v>
      </c>
      <c r="Q10" s="7">
        <f>MAX(B6:M25)</f>
        <v>28.68</v>
      </c>
      <c r="R10" s="7">
        <f>Q10 -$U$7</f>
        <v>27.084656565154233</v>
      </c>
      <c r="S10">
        <f>COUNTIFS($B$6:$M$25,"&lt;=" &amp; Q10,$B$6:$M$25,"&gt;" &amp; R10)</f>
        <v>2</v>
      </c>
      <c r="T10">
        <f>S10/$R$7</f>
        <v>8.4388185654008432E-3</v>
      </c>
      <c r="U10">
        <f>T10</f>
        <v>8.4388185654008432E-3</v>
      </c>
      <c r="V10">
        <f>100*U10</f>
        <v>0.8438818565400843</v>
      </c>
    </row>
    <row r="11" spans="1:40" ht="16.5" thickBot="1" x14ac:dyDescent="0.3">
      <c r="A11" s="5">
        <v>1975</v>
      </c>
      <c r="B11" s="6">
        <v>12.97</v>
      </c>
      <c r="C11" s="6">
        <v>13.94</v>
      </c>
      <c r="D11" s="6">
        <v>12.11</v>
      </c>
      <c r="E11" s="6">
        <v>9.15</v>
      </c>
      <c r="F11" s="6">
        <v>8.26</v>
      </c>
      <c r="G11" s="6">
        <v>8.01</v>
      </c>
      <c r="H11" s="6">
        <v>8.1199999999999992</v>
      </c>
      <c r="I11" s="6">
        <v>6.83</v>
      </c>
      <c r="J11" s="6">
        <v>6.11</v>
      </c>
      <c r="K11" s="6">
        <v>9.99</v>
      </c>
      <c r="L11" s="6">
        <v>9.67</v>
      </c>
      <c r="M11" s="6">
        <v>12.76</v>
      </c>
      <c r="P11">
        <v>15</v>
      </c>
      <c r="Q11" s="7">
        <f t="shared" ref="Q11:Q25" si="0">R10</f>
        <v>27.084656565154233</v>
      </c>
      <c r="R11" s="7">
        <f t="shared" ref="R11:R25" si="1">Q11 -$U$7</f>
        <v>25.489313130308467</v>
      </c>
      <c r="S11">
        <f t="shared" ref="S11:S25" si="2">COUNTIFS($B$6:$M$25,"&lt;=" &amp; Q11,$B$6:$M$25,"&gt;" &amp; R11)</f>
        <v>0</v>
      </c>
      <c r="T11">
        <f t="shared" ref="T11:T25" si="3">S11/$R$7</f>
        <v>0</v>
      </c>
      <c r="U11">
        <f>SUM(U10,T11)</f>
        <v>8.4388185654008432E-3</v>
      </c>
      <c r="V11">
        <f t="shared" ref="V11:V25" si="4">100*U11</f>
        <v>0.8438818565400843</v>
      </c>
    </row>
    <row r="12" spans="1:40" ht="16.5" thickBot="1" x14ac:dyDescent="0.3">
      <c r="A12" s="3">
        <v>1976</v>
      </c>
      <c r="B12" s="4">
        <v>14.62</v>
      </c>
      <c r="C12" s="4">
        <v>18.7</v>
      </c>
      <c r="D12" s="4">
        <v>14.62</v>
      </c>
      <c r="E12" s="4">
        <v>11.71</v>
      </c>
      <c r="F12" s="4">
        <v>12.69</v>
      </c>
      <c r="G12" s="4">
        <v>14.46</v>
      </c>
      <c r="H12" s="4">
        <v>13.67</v>
      </c>
      <c r="I12" s="4">
        <v>15.17</v>
      </c>
      <c r="J12" s="4">
        <v>15.35</v>
      </c>
      <c r="K12" s="4">
        <v>16.22</v>
      </c>
      <c r="L12" s="4">
        <v>16.16</v>
      </c>
      <c r="M12" s="4">
        <v>18.64</v>
      </c>
      <c r="P12">
        <v>14</v>
      </c>
      <c r="Q12" s="7">
        <f t="shared" si="0"/>
        <v>25.489313130308467</v>
      </c>
      <c r="R12" s="7">
        <f t="shared" si="1"/>
        <v>23.893969695462701</v>
      </c>
      <c r="S12">
        <f t="shared" si="2"/>
        <v>1</v>
      </c>
      <c r="T12">
        <f t="shared" si="3"/>
        <v>4.2194092827004216E-3</v>
      </c>
      <c r="U12">
        <f t="shared" ref="U12:U25" si="5">SUM(U11,T12)</f>
        <v>1.2658227848101264E-2</v>
      </c>
      <c r="V12">
        <f t="shared" si="4"/>
        <v>1.2658227848101264</v>
      </c>
    </row>
    <row r="13" spans="1:40" ht="16.5" thickBot="1" x14ac:dyDescent="0.3">
      <c r="A13" s="5">
        <v>1977</v>
      </c>
      <c r="B13" s="6">
        <v>19.63</v>
      </c>
      <c r="C13" s="6">
        <v>16.54</v>
      </c>
      <c r="D13" s="6">
        <v>12.55</v>
      </c>
      <c r="E13" s="6">
        <v>12.94</v>
      </c>
      <c r="F13" s="6">
        <v>10.07</v>
      </c>
      <c r="G13" s="6">
        <v>10.73</v>
      </c>
      <c r="H13" s="6">
        <v>8.76</v>
      </c>
      <c r="I13" s="6">
        <v>7.47</v>
      </c>
      <c r="J13" s="6">
        <v>7.85</v>
      </c>
      <c r="K13" s="6">
        <v>6.37</v>
      </c>
      <c r="L13" s="6">
        <v>9.33</v>
      </c>
      <c r="M13" s="6">
        <v>13.78</v>
      </c>
      <c r="P13">
        <v>13</v>
      </c>
      <c r="Q13" s="7">
        <f t="shared" si="0"/>
        <v>23.893969695462701</v>
      </c>
      <c r="R13" s="7">
        <f t="shared" si="1"/>
        <v>22.298626260616935</v>
      </c>
      <c r="S13">
        <f t="shared" si="2"/>
        <v>0</v>
      </c>
      <c r="T13">
        <f t="shared" si="3"/>
        <v>0</v>
      </c>
      <c r="U13">
        <f t="shared" si="5"/>
        <v>1.2658227848101264E-2</v>
      </c>
      <c r="V13">
        <f t="shared" si="4"/>
        <v>1.2658227848101264</v>
      </c>
    </row>
    <row r="14" spans="1:40" ht="16.5" thickBot="1" x14ac:dyDescent="0.3">
      <c r="A14" s="3">
        <v>1978</v>
      </c>
      <c r="B14" s="4">
        <v>12.12</v>
      </c>
      <c r="C14" s="4">
        <v>8.4600000000000009</v>
      </c>
      <c r="D14" s="4">
        <v>12.26</v>
      </c>
      <c r="E14" s="4">
        <v>7.64</v>
      </c>
      <c r="F14" s="4">
        <v>9.5</v>
      </c>
      <c r="G14" s="4">
        <v>7.97</v>
      </c>
      <c r="H14" s="4">
        <v>10.18</v>
      </c>
      <c r="I14" s="4">
        <v>7.33</v>
      </c>
      <c r="J14" s="4">
        <v>8.43</v>
      </c>
      <c r="K14" s="4">
        <v>7.05</v>
      </c>
      <c r="L14" s="4">
        <v>8.14</v>
      </c>
      <c r="M14" s="4">
        <v>8.9499999999999993</v>
      </c>
      <c r="P14">
        <v>12</v>
      </c>
      <c r="Q14" s="7">
        <f t="shared" si="0"/>
        <v>22.298626260616935</v>
      </c>
      <c r="R14" s="7">
        <f t="shared" si="1"/>
        <v>20.703282825771169</v>
      </c>
      <c r="S14">
        <f t="shared" si="2"/>
        <v>3</v>
      </c>
      <c r="T14">
        <f t="shared" si="3"/>
        <v>1.2658227848101266E-2</v>
      </c>
      <c r="U14">
        <f t="shared" si="5"/>
        <v>2.5316455696202528E-2</v>
      </c>
      <c r="V14">
        <f t="shared" si="4"/>
        <v>2.5316455696202529</v>
      </c>
    </row>
    <row r="15" spans="1:40" ht="16.5" thickBot="1" x14ac:dyDescent="0.3">
      <c r="A15" s="5">
        <v>1979</v>
      </c>
      <c r="B15" s="6">
        <v>7.11</v>
      </c>
      <c r="C15" s="6">
        <v>6.98</v>
      </c>
      <c r="D15" s="6">
        <v>7.14</v>
      </c>
      <c r="E15" s="6">
        <v>5.95</v>
      </c>
      <c r="F15" s="6">
        <v>10.18</v>
      </c>
      <c r="G15" s="6">
        <v>6.1</v>
      </c>
      <c r="H15" s="6">
        <v>6.58</v>
      </c>
      <c r="I15" s="6">
        <v>6.53</v>
      </c>
      <c r="J15" s="6">
        <v>7.78</v>
      </c>
      <c r="K15" s="6">
        <v>6.2</v>
      </c>
      <c r="L15" s="6">
        <v>7.17</v>
      </c>
      <c r="M15" s="6">
        <v>9.18</v>
      </c>
      <c r="P15">
        <v>11</v>
      </c>
      <c r="Q15" s="7">
        <f t="shared" si="0"/>
        <v>20.703282825771169</v>
      </c>
      <c r="R15" s="7">
        <f t="shared" si="1"/>
        <v>19.107939390925402</v>
      </c>
      <c r="S15">
        <f t="shared" si="2"/>
        <v>3</v>
      </c>
      <c r="T15">
        <f t="shared" si="3"/>
        <v>1.2658227848101266E-2</v>
      </c>
      <c r="U15">
        <f t="shared" si="5"/>
        <v>3.7974683544303792E-2</v>
      </c>
      <c r="V15">
        <f t="shared" si="4"/>
        <v>3.7974683544303791</v>
      </c>
    </row>
    <row r="16" spans="1:40" ht="16.5" thickBot="1" x14ac:dyDescent="0.3">
      <c r="A16" s="3">
        <v>1980</v>
      </c>
      <c r="B16" s="4">
        <v>8.57</v>
      </c>
      <c r="C16" s="4">
        <v>11.66</v>
      </c>
      <c r="D16" s="4">
        <v>18.649999999999999</v>
      </c>
      <c r="E16" s="4">
        <v>15</v>
      </c>
      <c r="F16" s="4">
        <v>12.58</v>
      </c>
      <c r="G16" s="4">
        <v>10.8</v>
      </c>
      <c r="H16" s="4">
        <v>9.08</v>
      </c>
      <c r="I16" s="4">
        <v>7.99</v>
      </c>
      <c r="J16" s="4">
        <v>8.4</v>
      </c>
      <c r="K16" s="4">
        <v>8.01</v>
      </c>
      <c r="L16" s="4">
        <v>6.31</v>
      </c>
      <c r="M16" s="4">
        <v>7.74</v>
      </c>
      <c r="P16">
        <v>10</v>
      </c>
      <c r="Q16" s="7">
        <f t="shared" si="0"/>
        <v>19.107939390925402</v>
      </c>
      <c r="R16" s="7">
        <f t="shared" si="1"/>
        <v>17.512595956079636</v>
      </c>
      <c r="S16">
        <f t="shared" si="2"/>
        <v>7</v>
      </c>
      <c r="T16">
        <f t="shared" si="3"/>
        <v>2.9535864978902954E-2</v>
      </c>
      <c r="U16">
        <f t="shared" si="5"/>
        <v>6.7510548523206745E-2</v>
      </c>
      <c r="V16">
        <f t="shared" si="4"/>
        <v>6.7510548523206744</v>
      </c>
    </row>
    <row r="17" spans="1:41" ht="16.5" thickBot="1" x14ac:dyDescent="0.3">
      <c r="A17" s="5">
        <v>1981</v>
      </c>
      <c r="B17" s="6">
        <v>8.9700000000000006</v>
      </c>
      <c r="C17" s="6">
        <v>6.92</v>
      </c>
      <c r="D17" s="6">
        <v>5.25</v>
      </c>
      <c r="E17" s="6">
        <v>6.24</v>
      </c>
      <c r="F17" s="6">
        <v>6.08</v>
      </c>
      <c r="G17" s="6">
        <v>7.08</v>
      </c>
      <c r="H17" s="6">
        <v>6.07</v>
      </c>
      <c r="I17" s="6">
        <v>5.79</v>
      </c>
      <c r="J17" s="6">
        <v>5.71</v>
      </c>
      <c r="K17" s="6">
        <v>7.98</v>
      </c>
      <c r="L17" s="6">
        <v>8.2200000000000006</v>
      </c>
      <c r="M17" s="6">
        <v>10.35</v>
      </c>
      <c r="P17">
        <v>9</v>
      </c>
      <c r="Q17" s="7">
        <f t="shared" si="0"/>
        <v>17.512595956079636</v>
      </c>
      <c r="R17" s="7">
        <f t="shared" si="1"/>
        <v>15.91725252123387</v>
      </c>
      <c r="S17">
        <f t="shared" si="2"/>
        <v>11</v>
      </c>
      <c r="T17">
        <f t="shared" si="3"/>
        <v>4.6413502109704644E-2</v>
      </c>
      <c r="U17">
        <f t="shared" si="5"/>
        <v>0.11392405063291139</v>
      </c>
      <c r="V17">
        <f t="shared" si="4"/>
        <v>11.39240506329114</v>
      </c>
    </row>
    <row r="18" spans="1:41" ht="16.5" thickBot="1" x14ac:dyDescent="0.3">
      <c r="A18" s="3">
        <v>1982</v>
      </c>
      <c r="B18" s="4">
        <v>7.79</v>
      </c>
      <c r="C18" s="4">
        <v>10.02</v>
      </c>
      <c r="D18" s="4">
        <v>15.41</v>
      </c>
      <c r="E18" s="4">
        <v>10.34</v>
      </c>
      <c r="F18" s="4">
        <v>9.68</v>
      </c>
      <c r="G18" s="4">
        <v>14.34</v>
      </c>
      <c r="H18" s="4">
        <v>11.56</v>
      </c>
      <c r="I18" s="4">
        <v>10.199999999999999</v>
      </c>
      <c r="J18" s="4">
        <v>8.98</v>
      </c>
      <c r="K18" s="4">
        <v>11.54</v>
      </c>
      <c r="L18" s="4">
        <v>12.39</v>
      </c>
      <c r="M18" s="4">
        <v>28.68</v>
      </c>
      <c r="P18">
        <v>8</v>
      </c>
      <c r="Q18" s="7">
        <f t="shared" si="0"/>
        <v>15.91725252123387</v>
      </c>
      <c r="R18" s="7">
        <f t="shared" si="1"/>
        <v>14.321909086388104</v>
      </c>
      <c r="S18">
        <f t="shared" si="2"/>
        <v>18</v>
      </c>
      <c r="T18">
        <f t="shared" si="3"/>
        <v>7.5949367088607597E-2</v>
      </c>
      <c r="U18">
        <f t="shared" si="5"/>
        <v>0.189873417721519</v>
      </c>
      <c r="V18">
        <f t="shared" si="4"/>
        <v>18.9873417721519</v>
      </c>
    </row>
    <row r="19" spans="1:41" ht="16.5" thickBot="1" x14ac:dyDescent="0.3">
      <c r="A19" s="5">
        <v>1983</v>
      </c>
      <c r="B19" s="6">
        <v>28.22</v>
      </c>
      <c r="C19" s="6">
        <v>20.88</v>
      </c>
      <c r="D19" s="6">
        <v>17.82</v>
      </c>
      <c r="E19" s="6">
        <v>14.9</v>
      </c>
      <c r="F19" s="6"/>
      <c r="G19" s="6"/>
      <c r="H19" s="6">
        <v>21.38</v>
      </c>
      <c r="I19" s="6">
        <v>15.97</v>
      </c>
      <c r="J19" s="6">
        <v>20.190000000000001</v>
      </c>
      <c r="K19" s="6">
        <v>15.24</v>
      </c>
      <c r="L19" s="6">
        <v>16.3</v>
      </c>
      <c r="M19" s="6">
        <v>16.7</v>
      </c>
      <c r="P19">
        <v>7</v>
      </c>
      <c r="Q19" s="7">
        <f t="shared" si="0"/>
        <v>14.321909086388104</v>
      </c>
      <c r="R19" s="7">
        <f t="shared" si="1"/>
        <v>12.726565651542337</v>
      </c>
      <c r="S19">
        <f t="shared" si="2"/>
        <v>22</v>
      </c>
      <c r="T19">
        <f t="shared" si="3"/>
        <v>9.2827004219409287E-2</v>
      </c>
      <c r="U19">
        <f t="shared" si="5"/>
        <v>0.28270042194092826</v>
      </c>
      <c r="V19">
        <f t="shared" si="4"/>
        <v>28.270042194092827</v>
      </c>
    </row>
    <row r="20" spans="1:41" ht="16.5" thickBot="1" x14ac:dyDescent="0.3">
      <c r="A20" s="3">
        <v>1984</v>
      </c>
      <c r="B20" s="4">
        <v>14.77</v>
      </c>
      <c r="C20" s="4">
        <v>12.95</v>
      </c>
      <c r="D20" s="4">
        <v>12.38</v>
      </c>
      <c r="E20" s="4">
        <v>14.43</v>
      </c>
      <c r="F20" s="4">
        <v>12.22</v>
      </c>
      <c r="G20" s="4">
        <v>10.220000000000001</v>
      </c>
      <c r="H20" s="4">
        <v>9.31</v>
      </c>
      <c r="I20" s="4">
        <v>9.56</v>
      </c>
      <c r="J20" s="4">
        <v>9.5</v>
      </c>
      <c r="K20" s="4">
        <v>8.5399999999999991</v>
      </c>
      <c r="L20" s="4">
        <v>8.34</v>
      </c>
      <c r="M20" s="4">
        <v>11.03</v>
      </c>
      <c r="P20">
        <v>6</v>
      </c>
      <c r="Q20" s="7">
        <f t="shared" si="0"/>
        <v>12.726565651542337</v>
      </c>
      <c r="R20" s="7">
        <f t="shared" si="1"/>
        <v>11.131222216696571</v>
      </c>
      <c r="S20">
        <f t="shared" si="2"/>
        <v>33</v>
      </c>
      <c r="T20">
        <f t="shared" si="3"/>
        <v>0.13924050632911392</v>
      </c>
      <c r="U20">
        <f t="shared" si="5"/>
        <v>0.42194092827004215</v>
      </c>
      <c r="V20">
        <f t="shared" si="4"/>
        <v>42.194092827004212</v>
      </c>
    </row>
    <row r="21" spans="1:41" ht="16.5" thickBot="1" x14ac:dyDescent="0.3">
      <c r="A21" s="5">
        <v>1985</v>
      </c>
      <c r="B21" s="6">
        <v>13.43</v>
      </c>
      <c r="C21" s="6">
        <v>10.48</v>
      </c>
      <c r="D21" s="6">
        <v>12.77</v>
      </c>
      <c r="E21" s="6">
        <v>11.34</v>
      </c>
      <c r="F21" s="6">
        <v>11.53</v>
      </c>
      <c r="G21" s="6">
        <v>10.45</v>
      </c>
      <c r="H21" s="6">
        <v>9.7799999999999994</v>
      </c>
      <c r="I21" s="6">
        <v>8.5299999999999994</v>
      </c>
      <c r="J21" s="6">
        <v>8.17</v>
      </c>
      <c r="K21" s="6">
        <v>7.26</v>
      </c>
      <c r="L21" s="6">
        <v>8.3000000000000007</v>
      </c>
      <c r="M21" s="6">
        <v>8.1</v>
      </c>
      <c r="P21">
        <v>5</v>
      </c>
      <c r="Q21" s="7">
        <f t="shared" si="0"/>
        <v>11.131222216696571</v>
      </c>
      <c r="R21" s="7">
        <f t="shared" si="1"/>
        <v>9.5358787818508048</v>
      </c>
      <c r="S21">
        <f t="shared" si="2"/>
        <v>37</v>
      </c>
      <c r="T21">
        <f t="shared" si="3"/>
        <v>0.15611814345991562</v>
      </c>
      <c r="U21">
        <f t="shared" si="5"/>
        <v>0.57805907172995774</v>
      </c>
      <c r="V21">
        <f t="shared" si="4"/>
        <v>57.805907172995774</v>
      </c>
    </row>
    <row r="22" spans="1:41" ht="16.5" thickBot="1" x14ac:dyDescent="0.3">
      <c r="A22" s="3">
        <v>1986</v>
      </c>
      <c r="B22" s="4">
        <v>9.0500000000000007</v>
      </c>
      <c r="C22" s="4">
        <v>14.89</v>
      </c>
      <c r="D22" s="4">
        <v>15.51</v>
      </c>
      <c r="E22" s="4">
        <v>12.27</v>
      </c>
      <c r="F22" s="4">
        <v>11.1</v>
      </c>
      <c r="G22" s="4">
        <v>9.86</v>
      </c>
      <c r="H22" s="4">
        <v>9.02</v>
      </c>
      <c r="I22" s="4">
        <v>12.01</v>
      </c>
      <c r="J22" s="4">
        <v>8.94</v>
      </c>
      <c r="K22" s="4">
        <v>8.24</v>
      </c>
      <c r="L22" s="4">
        <v>7.96</v>
      </c>
      <c r="M22" s="4">
        <v>16.2</v>
      </c>
      <c r="P22">
        <v>4</v>
      </c>
      <c r="Q22" s="7">
        <f t="shared" si="0"/>
        <v>9.5358787818508048</v>
      </c>
      <c r="R22" s="7">
        <f>Q22 -$U$7</f>
        <v>7.9405353470050395</v>
      </c>
      <c r="S22">
        <f>COUNTIFS($B$6:$M$25,"&lt;=" &amp; Q22,$B$6:$M$25,"&gt;" &amp; R22)</f>
        <v>47</v>
      </c>
      <c r="T22">
        <f t="shared" si="3"/>
        <v>0.19831223628691982</v>
      </c>
      <c r="U22">
        <f t="shared" si="5"/>
        <v>0.77637130801687759</v>
      </c>
      <c r="V22">
        <f t="shared" si="4"/>
        <v>77.637130801687761</v>
      </c>
    </row>
    <row r="23" spans="1:41" ht="16.5" thickBot="1" x14ac:dyDescent="0.3">
      <c r="A23" s="5">
        <v>1987</v>
      </c>
      <c r="B23" s="6">
        <v>11.98</v>
      </c>
      <c r="C23" s="6">
        <v>13.02</v>
      </c>
      <c r="D23" s="6">
        <v>9.9499999999999993</v>
      </c>
      <c r="E23" s="6">
        <v>9.5299999999999994</v>
      </c>
      <c r="F23" s="6">
        <v>12.18</v>
      </c>
      <c r="G23" s="6">
        <v>13.86</v>
      </c>
      <c r="H23" s="6">
        <v>10.59</v>
      </c>
      <c r="I23" s="6">
        <v>9.2799999999999994</v>
      </c>
      <c r="J23" s="6">
        <v>9.31</v>
      </c>
      <c r="K23" s="6">
        <v>9.75</v>
      </c>
      <c r="L23" s="6">
        <v>11.5</v>
      </c>
      <c r="M23" s="6">
        <v>10.57</v>
      </c>
      <c r="P23">
        <v>3</v>
      </c>
      <c r="Q23" s="7">
        <f t="shared" si="0"/>
        <v>7.9405353470050395</v>
      </c>
      <c r="R23" s="7">
        <f t="shared" si="1"/>
        <v>6.3451919121592741</v>
      </c>
      <c r="S23">
        <f t="shared" si="2"/>
        <v>22</v>
      </c>
      <c r="T23">
        <f t="shared" si="3"/>
        <v>9.2827004219409287E-2</v>
      </c>
      <c r="U23">
        <f t="shared" si="5"/>
        <v>0.86919831223628685</v>
      </c>
      <c r="V23">
        <f t="shared" si="4"/>
        <v>86.919831223628691</v>
      </c>
    </row>
    <row r="24" spans="1:41" ht="16.5" thickBot="1" x14ac:dyDescent="0.3">
      <c r="A24" s="3">
        <v>1988</v>
      </c>
      <c r="B24" s="4">
        <v>11.77</v>
      </c>
      <c r="C24" s="4">
        <v>10.88</v>
      </c>
      <c r="D24" s="4">
        <v>12.58</v>
      </c>
      <c r="E24" s="4">
        <v>13.1</v>
      </c>
      <c r="F24" s="4">
        <v>13.38</v>
      </c>
      <c r="G24" s="4">
        <v>12.72</v>
      </c>
      <c r="H24" s="4">
        <v>11.23</v>
      </c>
      <c r="I24" s="4">
        <v>10.09</v>
      </c>
      <c r="J24" s="4">
        <v>9.51</v>
      </c>
      <c r="K24" s="4">
        <v>12.46</v>
      </c>
      <c r="L24" s="4">
        <v>13.32</v>
      </c>
      <c r="M24" s="4">
        <v>10.43</v>
      </c>
      <c r="P24">
        <v>2</v>
      </c>
      <c r="Q24" s="7">
        <f t="shared" si="0"/>
        <v>6.3451919121592741</v>
      </c>
      <c r="R24" s="7">
        <f t="shared" si="1"/>
        <v>4.7498484773135088</v>
      </c>
      <c r="S24">
        <f t="shared" si="2"/>
        <v>26</v>
      </c>
      <c r="T24">
        <f t="shared" si="3"/>
        <v>0.10970464135021098</v>
      </c>
      <c r="U24">
        <f t="shared" si="5"/>
        <v>0.97890295358649781</v>
      </c>
      <c r="V24">
        <f t="shared" si="4"/>
        <v>97.89029535864978</v>
      </c>
    </row>
    <row r="25" spans="1:41" ht="16.5" thickBot="1" x14ac:dyDescent="0.3">
      <c r="A25" s="5">
        <v>1989</v>
      </c>
      <c r="B25" s="6">
        <v>18.38</v>
      </c>
      <c r="C25" s="6"/>
      <c r="D25" s="6">
        <v>15.07</v>
      </c>
      <c r="E25" s="6">
        <v>13.23</v>
      </c>
      <c r="F25" s="6">
        <v>12.36</v>
      </c>
      <c r="G25" s="6">
        <v>11.88</v>
      </c>
      <c r="H25" s="6">
        <v>10.92</v>
      </c>
      <c r="I25" s="6">
        <v>11.51</v>
      </c>
      <c r="J25" s="6">
        <v>13.01</v>
      </c>
      <c r="K25" s="6">
        <v>9.9700000000000006</v>
      </c>
      <c r="L25" s="6">
        <v>10.14</v>
      </c>
      <c r="M25" s="6">
        <v>16.16</v>
      </c>
      <c r="P25">
        <v>1</v>
      </c>
      <c r="Q25" s="7">
        <f t="shared" si="0"/>
        <v>4.7498484773135088</v>
      </c>
      <c r="R25" s="7">
        <f t="shared" si="1"/>
        <v>3.1545050424677434</v>
      </c>
      <c r="S25">
        <f t="shared" si="2"/>
        <v>5</v>
      </c>
      <c r="T25">
        <f t="shared" si="3"/>
        <v>2.1097046413502109E-2</v>
      </c>
      <c r="U25">
        <f t="shared" si="5"/>
        <v>0.99999999999999989</v>
      </c>
      <c r="V25">
        <f t="shared" si="4"/>
        <v>99.999999999999986</v>
      </c>
    </row>
    <row r="26" spans="1:41" ht="16.5" thickBot="1" x14ac:dyDescent="0.3">
      <c r="A26" s="3">
        <v>1990</v>
      </c>
      <c r="B26" s="4">
        <v>30.11</v>
      </c>
      <c r="C26" s="4">
        <v>20.32</v>
      </c>
      <c r="D26" s="4">
        <v>17.54</v>
      </c>
      <c r="E26" s="4">
        <v>14.1</v>
      </c>
      <c r="F26" s="4">
        <v>13.6</v>
      </c>
      <c r="G26" s="4">
        <v>11.85</v>
      </c>
      <c r="H26" s="4">
        <v>12.02</v>
      </c>
      <c r="I26" s="4">
        <v>10.36</v>
      </c>
      <c r="J26" s="4">
        <v>10.199999999999999</v>
      </c>
      <c r="K26" s="4">
        <v>11.07</v>
      </c>
      <c r="L26" s="4">
        <v>12.87</v>
      </c>
      <c r="M26" s="4">
        <v>14.65</v>
      </c>
      <c r="Q26" s="7"/>
      <c r="R26" s="7"/>
    </row>
    <row r="27" spans="1:41" ht="16.5" thickBot="1" x14ac:dyDescent="0.3">
      <c r="A27" s="5">
        <v>1991</v>
      </c>
      <c r="B27" s="6">
        <v>15.58</v>
      </c>
      <c r="C27" s="6">
        <v>23.43</v>
      </c>
      <c r="D27" s="6">
        <v>20.309999999999999</v>
      </c>
      <c r="E27" s="6">
        <v>17.7</v>
      </c>
      <c r="F27" s="6">
        <v>14.97</v>
      </c>
      <c r="G27" s="6">
        <v>14.41</v>
      </c>
      <c r="H27" s="6">
        <v>13.14</v>
      </c>
      <c r="I27" s="6">
        <v>11.4</v>
      </c>
      <c r="J27" s="6">
        <v>10.36</v>
      </c>
      <c r="K27" s="6">
        <v>11.68</v>
      </c>
      <c r="L27" s="6">
        <v>11.82</v>
      </c>
      <c r="M27" s="6">
        <v>16.13</v>
      </c>
      <c r="Q27" s="7"/>
      <c r="R27" s="7"/>
    </row>
    <row r="28" spans="1:41" ht="16.5" thickBot="1" x14ac:dyDescent="0.3">
      <c r="A28" s="3">
        <v>1992</v>
      </c>
      <c r="B28" s="4">
        <v>10.98</v>
      </c>
      <c r="C28" s="4">
        <v>11.7</v>
      </c>
      <c r="D28" s="4">
        <v>12.38</v>
      </c>
      <c r="E28" s="4">
        <v>14.29</v>
      </c>
      <c r="F28" s="4">
        <v>17.66</v>
      </c>
      <c r="G28" s="4">
        <v>13.89</v>
      </c>
      <c r="H28" s="4"/>
      <c r="I28" s="4">
        <v>11.58</v>
      </c>
      <c r="J28" s="4">
        <v>14.8</v>
      </c>
      <c r="K28" s="4">
        <v>11.76</v>
      </c>
      <c r="L28" s="4">
        <v>11.91</v>
      </c>
      <c r="M28" s="4">
        <v>10.65</v>
      </c>
      <c r="Q28" s="7"/>
      <c r="R28" s="7"/>
    </row>
    <row r="29" spans="1:41" ht="16.5" thickBot="1" x14ac:dyDescent="0.3">
      <c r="A29" s="5">
        <v>1993</v>
      </c>
      <c r="B29" s="6">
        <v>13.03</v>
      </c>
      <c r="C29" s="6">
        <v>21.82</v>
      </c>
      <c r="D29" s="6">
        <v>18.989999999999998</v>
      </c>
      <c r="E29" s="6">
        <v>18.87</v>
      </c>
      <c r="F29" s="6">
        <v>15.34</v>
      </c>
      <c r="G29" s="6">
        <v>15.58</v>
      </c>
      <c r="H29" s="6">
        <v>12.74</v>
      </c>
      <c r="I29" s="6">
        <v>13.25</v>
      </c>
      <c r="J29" s="6">
        <v>12.71</v>
      </c>
      <c r="K29" s="6">
        <v>12.53</v>
      </c>
      <c r="L29" s="6">
        <v>12.35</v>
      </c>
      <c r="M29" s="6">
        <v>15.03</v>
      </c>
      <c r="Q29" s="7"/>
      <c r="R29" s="7"/>
    </row>
    <row r="30" spans="1:41" ht="16.5" thickBot="1" x14ac:dyDescent="0.3">
      <c r="A30" s="3">
        <v>1994</v>
      </c>
      <c r="B30" s="4">
        <v>16.66</v>
      </c>
      <c r="C30" s="4">
        <v>17.47</v>
      </c>
      <c r="D30" s="4">
        <v>15.69</v>
      </c>
      <c r="E30" s="4">
        <v>14.25</v>
      </c>
      <c r="F30" s="4">
        <v>13.15</v>
      </c>
      <c r="G30" s="4">
        <v>13.52</v>
      </c>
      <c r="H30" s="4">
        <v>11.42</v>
      </c>
      <c r="I30" s="4">
        <v>10.74</v>
      </c>
      <c r="J30" s="4">
        <v>9.07</v>
      </c>
      <c r="K30" s="4">
        <v>9.43</v>
      </c>
      <c r="L30" s="4">
        <v>11.33</v>
      </c>
      <c r="M30" s="4">
        <v>11.09</v>
      </c>
      <c r="Q30" s="7"/>
      <c r="R30" s="7"/>
    </row>
    <row r="31" spans="1:41" ht="16.5" thickBot="1" x14ac:dyDescent="0.3">
      <c r="A31" s="5">
        <v>1995</v>
      </c>
      <c r="B31" s="6">
        <v>18.989999999999998</v>
      </c>
      <c r="C31" s="6">
        <v>26.19</v>
      </c>
      <c r="D31" s="6">
        <v>15.47</v>
      </c>
      <c r="E31" s="6">
        <v>17.04</v>
      </c>
      <c r="F31" s="6">
        <v>13.16</v>
      </c>
      <c r="G31" s="6">
        <v>11.45</v>
      </c>
      <c r="H31" s="6">
        <v>11.32</v>
      </c>
      <c r="I31" s="6">
        <v>9.16</v>
      </c>
      <c r="J31" s="6">
        <v>9.64</v>
      </c>
      <c r="K31" s="6">
        <v>12.88</v>
      </c>
      <c r="L31" s="6">
        <v>9.64</v>
      </c>
      <c r="M31" s="6">
        <v>9.99</v>
      </c>
      <c r="Q31" s="7"/>
    </row>
    <row r="32" spans="1:41" ht="16.5" thickBot="1" x14ac:dyDescent="0.3">
      <c r="A32" s="3">
        <v>1996</v>
      </c>
      <c r="B32" s="4">
        <v>14.85</v>
      </c>
      <c r="C32" s="4">
        <v>12.73</v>
      </c>
      <c r="D32" s="4">
        <v>16.760000000000002</v>
      </c>
      <c r="E32" s="4">
        <v>12.57</v>
      </c>
      <c r="F32" s="4">
        <v>11.48</v>
      </c>
      <c r="G32" s="4">
        <v>10.1</v>
      </c>
      <c r="H32" s="4">
        <v>9.6999999999999993</v>
      </c>
      <c r="I32" s="4">
        <v>8.65</v>
      </c>
      <c r="J32" s="4">
        <v>10.45</v>
      </c>
      <c r="K32" s="4">
        <v>9.93</v>
      </c>
      <c r="L32" s="4">
        <v>10.220000000000001</v>
      </c>
      <c r="M32" s="4">
        <v>15.85</v>
      </c>
      <c r="Q32" s="7"/>
      <c r="R32" s="7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30" ht="16.5" thickBot="1" x14ac:dyDescent="0.3">
      <c r="A33" s="5">
        <v>1997</v>
      </c>
      <c r="B33" s="6">
        <v>28.18</v>
      </c>
      <c r="C33" s="6">
        <v>26.29</v>
      </c>
      <c r="D33" s="6">
        <v>16.920000000000002</v>
      </c>
      <c r="E33" s="6">
        <v>15.74</v>
      </c>
      <c r="F33" s="6">
        <v>14.47</v>
      </c>
      <c r="G33" s="6">
        <v>19.16</v>
      </c>
      <c r="H33" s="6">
        <v>13.48</v>
      </c>
      <c r="I33" s="6">
        <v>11.78</v>
      </c>
      <c r="J33" s="6">
        <v>11.42</v>
      </c>
      <c r="K33" s="6">
        <v>13.35</v>
      </c>
      <c r="L33" s="6">
        <v>15.28</v>
      </c>
      <c r="M33" s="6">
        <v>15.28</v>
      </c>
      <c r="Q33" s="7"/>
      <c r="R33" s="7"/>
      <c r="X33" s="11"/>
    </row>
    <row r="34" spans="1:30" ht="16.5" thickBot="1" x14ac:dyDescent="0.3">
      <c r="A34" s="3">
        <v>1998</v>
      </c>
      <c r="B34" s="4">
        <v>13.77</v>
      </c>
      <c r="C34" s="4">
        <v>17.79</v>
      </c>
      <c r="D34" s="4">
        <v>22.27</v>
      </c>
      <c r="E34" s="4">
        <v>20.23</v>
      </c>
      <c r="F34" s="4">
        <v>16.899999999999999</v>
      </c>
      <c r="G34" s="4">
        <v>12.95</v>
      </c>
      <c r="H34" s="4">
        <v>11.12</v>
      </c>
      <c r="I34" s="4">
        <v>13.79</v>
      </c>
      <c r="J34" s="4">
        <v>12.59</v>
      </c>
      <c r="K34" s="4">
        <v>14.33</v>
      </c>
      <c r="L34" s="4">
        <v>11.29</v>
      </c>
      <c r="M34" s="4">
        <v>14.33</v>
      </c>
      <c r="P34" s="67" t="s">
        <v>29</v>
      </c>
      <c r="Q34" s="67"/>
      <c r="R34" s="67"/>
      <c r="S34" s="67"/>
      <c r="T34" s="67"/>
      <c r="U34" s="67"/>
      <c r="V34" s="67"/>
      <c r="X34" s="67" t="s">
        <v>39</v>
      </c>
      <c r="Y34" s="67"/>
      <c r="Z34" s="67"/>
      <c r="AA34" s="67"/>
      <c r="AB34" s="67"/>
      <c r="AC34" s="67"/>
      <c r="AD34" s="67"/>
    </row>
    <row r="35" spans="1:30" ht="16.5" thickBot="1" x14ac:dyDescent="0.3">
      <c r="A35" s="5">
        <v>1999</v>
      </c>
      <c r="B35" s="6">
        <v>25.95</v>
      </c>
      <c r="C35" s="6">
        <v>27.03</v>
      </c>
      <c r="D35" s="6">
        <v>22.33</v>
      </c>
      <c r="E35" s="6">
        <v>19.46</v>
      </c>
      <c r="F35" s="6">
        <v>17.09</v>
      </c>
      <c r="G35" s="6">
        <v>16.579999999999998</v>
      </c>
      <c r="H35" s="6">
        <v>14.41</v>
      </c>
      <c r="I35" s="6">
        <v>12.02</v>
      </c>
      <c r="J35" s="6">
        <v>11.58</v>
      </c>
      <c r="K35" s="6">
        <v>10.58</v>
      </c>
      <c r="L35" s="6">
        <v>10.01</v>
      </c>
      <c r="M35" s="6">
        <v>11.05</v>
      </c>
      <c r="R35" t="s">
        <v>23</v>
      </c>
      <c r="S35" t="s">
        <v>24</v>
      </c>
      <c r="T35" t="s">
        <v>25</v>
      </c>
      <c r="U35" t="s">
        <v>26</v>
      </c>
      <c r="Z35" t="s">
        <v>23</v>
      </c>
      <c r="AA35" t="s">
        <v>24</v>
      </c>
      <c r="AB35" t="s">
        <v>25</v>
      </c>
      <c r="AC35" t="s">
        <v>26</v>
      </c>
    </row>
    <row r="36" spans="1:30" ht="16.5" thickBot="1" x14ac:dyDescent="0.3">
      <c r="A36" s="3">
        <v>2000</v>
      </c>
      <c r="B36" s="4">
        <v>11.32</v>
      </c>
      <c r="C36" s="4">
        <v>21.96</v>
      </c>
      <c r="D36" s="4">
        <v>15.8</v>
      </c>
      <c r="E36" s="4">
        <v>11.08</v>
      </c>
      <c r="F36" s="4">
        <v>10.81</v>
      </c>
      <c r="G36" s="4">
        <v>10.16</v>
      </c>
      <c r="H36" s="4">
        <v>10.119999999999999</v>
      </c>
      <c r="I36" s="4">
        <v>9.2799999999999994</v>
      </c>
      <c r="J36" s="4">
        <v>12.73</v>
      </c>
      <c r="K36" s="4">
        <v>7.3</v>
      </c>
      <c r="L36" s="4">
        <v>12.76</v>
      </c>
      <c r="M36" s="4">
        <v>13.22</v>
      </c>
      <c r="R36">
        <f>COUNT(B26:M53)</f>
        <v>311</v>
      </c>
      <c r="S36">
        <f>SQRT(R36)</f>
        <v>17.635192088548397</v>
      </c>
      <c r="T36">
        <f>(MAX(B26:M53)-(MIN(B26:M53)))</f>
        <v>35</v>
      </c>
      <c r="U36">
        <f>T36/S36</f>
        <v>1.9846679199330994</v>
      </c>
      <c r="Z36">
        <f>COUNT(B6:M53)</f>
        <v>548</v>
      </c>
      <c r="AA36">
        <f>SQRT(Z36)</f>
        <v>23.409399821439251</v>
      </c>
      <c r="AB36">
        <f>(MAX(B6:M53)-(MIN(B6:M53)))</f>
        <v>37.06</v>
      </c>
      <c r="AC36">
        <f>AB36/AA36</f>
        <v>1.5831247397491581</v>
      </c>
    </row>
    <row r="37" spans="1:30" ht="16.5" thickBot="1" x14ac:dyDescent="0.3">
      <c r="A37" s="5">
        <v>2001</v>
      </c>
      <c r="B37" s="6">
        <v>14.19</v>
      </c>
      <c r="C37" s="6">
        <v>22.68</v>
      </c>
      <c r="D37" s="6">
        <v>21.27</v>
      </c>
      <c r="E37" s="6">
        <v>14.6</v>
      </c>
      <c r="F37" s="6">
        <v>15</v>
      </c>
      <c r="G37" s="6">
        <v>13.92</v>
      </c>
      <c r="H37" s="6">
        <v>11.62</v>
      </c>
      <c r="I37" s="6">
        <v>10.28</v>
      </c>
      <c r="J37" s="6">
        <v>9.3000000000000007</v>
      </c>
      <c r="K37" s="6">
        <v>11.72</v>
      </c>
      <c r="L37" s="6">
        <v>9.77</v>
      </c>
      <c r="M37" s="6">
        <v>10.74</v>
      </c>
    </row>
    <row r="38" spans="1:30" ht="16.5" thickBot="1" x14ac:dyDescent="0.3">
      <c r="A38" s="3">
        <v>2002</v>
      </c>
      <c r="B38" s="4">
        <v>15.57</v>
      </c>
      <c r="C38" s="4">
        <v>12.52</v>
      </c>
      <c r="D38" s="4">
        <v>14.3</v>
      </c>
      <c r="E38" s="4">
        <v>8.35</v>
      </c>
      <c r="F38" s="4">
        <v>14.87</v>
      </c>
      <c r="G38" s="4">
        <v>9.42</v>
      </c>
      <c r="H38" s="4">
        <v>7.84</v>
      </c>
      <c r="I38" s="4">
        <v>10.87</v>
      </c>
      <c r="J38" s="4">
        <v>8.99</v>
      </c>
      <c r="K38" s="4">
        <v>8.16</v>
      </c>
      <c r="L38" s="4">
        <v>12.9</v>
      </c>
      <c r="M38" s="4">
        <v>18.46</v>
      </c>
      <c r="P38" t="s">
        <v>14</v>
      </c>
      <c r="Q38" s="68" t="s">
        <v>15</v>
      </c>
      <c r="R38" s="68"/>
      <c r="S38" t="s">
        <v>16</v>
      </c>
      <c r="T38" t="s">
        <v>17</v>
      </c>
      <c r="U38" t="s">
        <v>18</v>
      </c>
      <c r="V38" t="s">
        <v>19</v>
      </c>
      <c r="X38" t="s">
        <v>14</v>
      </c>
      <c r="Y38" s="68" t="s">
        <v>15</v>
      </c>
      <c r="Z38" s="68"/>
      <c r="AA38" t="s">
        <v>16</v>
      </c>
      <c r="AB38" t="s">
        <v>17</v>
      </c>
      <c r="AC38" t="s">
        <v>18</v>
      </c>
      <c r="AD38" t="s">
        <v>19</v>
      </c>
    </row>
    <row r="39" spans="1:30" ht="16.5" thickBot="1" x14ac:dyDescent="0.3">
      <c r="A39" s="5">
        <v>2003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P39">
        <v>18</v>
      </c>
      <c r="Q39" s="7">
        <f>MAX(B40:M60)</f>
        <v>41.18</v>
      </c>
      <c r="R39" s="7">
        <f>Q39 -$U$36</f>
        <v>39.195332080066898</v>
      </c>
      <c r="S39">
        <f>COUNTIFS($B$26:$M$53,"&lt;=" &amp; Q39,$B$26:$M$53,"&gt;" &amp; R39)</f>
        <v>1</v>
      </c>
      <c r="T39">
        <f>S39/$R$36</f>
        <v>3.2154340836012861E-3</v>
      </c>
      <c r="U39">
        <f>T39</f>
        <v>3.2154340836012861E-3</v>
      </c>
      <c r="V39">
        <f>100*U39</f>
        <v>0.32154340836012862</v>
      </c>
      <c r="X39">
        <v>24</v>
      </c>
      <c r="Y39" s="7">
        <f>MAX(B6:M53)</f>
        <v>41.18</v>
      </c>
      <c r="Z39" s="7">
        <f>Y39 -$AC$36</f>
        <v>39.59687526025084</v>
      </c>
      <c r="AA39">
        <f>COUNTIFS($B$6:$M$53,"&lt;=" &amp; Y39,$B$6:$M$53,"&gt;" &amp; Z39)</f>
        <v>1</v>
      </c>
      <c r="AB39">
        <f t="shared" ref="AB39:AB62" si="6">AA39/$Z$36</f>
        <v>1.8248175182481751E-3</v>
      </c>
      <c r="AC39">
        <f>AB39</f>
        <v>1.8248175182481751E-3</v>
      </c>
      <c r="AD39">
        <f>100*AC39</f>
        <v>0.18248175182481752</v>
      </c>
    </row>
    <row r="40" spans="1:30" ht="16.5" thickBot="1" x14ac:dyDescent="0.3">
      <c r="A40" s="3">
        <v>2004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P40">
        <v>17</v>
      </c>
      <c r="Q40" s="7">
        <f t="shared" ref="Q40:Q56" si="7">R39</f>
        <v>39.195332080066898</v>
      </c>
      <c r="R40" s="7">
        <f t="shared" ref="R40:R56" si="8">Q40 -$U$36</f>
        <v>37.210664160133796</v>
      </c>
      <c r="S40">
        <f t="shared" ref="S40:S56" si="9">COUNTIFS($B$26:$M$53,"&lt;=" &amp; Q40,$B$26:$M$53,"&gt;" &amp; R40)</f>
        <v>0</v>
      </c>
      <c r="T40">
        <f t="shared" ref="T40:T56" si="10">S40/$R$36</f>
        <v>0</v>
      </c>
      <c r="U40">
        <f>SUM(U39,T40)</f>
        <v>3.2154340836012861E-3</v>
      </c>
      <c r="V40">
        <f t="shared" ref="V40:V56" si="11">100*U40</f>
        <v>0.32154340836012862</v>
      </c>
      <c r="X40">
        <v>23</v>
      </c>
      <c r="Y40" s="7">
        <f t="shared" ref="Y40:Y62" si="12">Z39</f>
        <v>39.59687526025084</v>
      </c>
      <c r="Z40" s="7">
        <f t="shared" ref="Z40:Z62" si="13">Y40 -$AC$36</f>
        <v>38.013750520501681</v>
      </c>
      <c r="AA40">
        <f t="shared" ref="AA40:AA62" si="14">COUNTIFS($B$6:$M$53,"&lt;=" &amp; Y40,$B$6:$M$53,"&gt;" &amp; Z40)</f>
        <v>0</v>
      </c>
      <c r="AB40">
        <f t="shared" si="6"/>
        <v>0</v>
      </c>
      <c r="AC40">
        <f>SUM(AC39,AB40)</f>
        <v>1.8248175182481751E-3</v>
      </c>
      <c r="AD40">
        <f t="shared" ref="AD40:AD58" si="15">100*AC40</f>
        <v>0.18248175182481752</v>
      </c>
    </row>
    <row r="41" spans="1:30" ht="16.5" thickBot="1" x14ac:dyDescent="0.3">
      <c r="A41" s="5">
        <v>2005</v>
      </c>
      <c r="B41" s="6">
        <v>20.98</v>
      </c>
      <c r="C41" s="6">
        <v>18.14</v>
      </c>
      <c r="D41" s="6">
        <v>15.04</v>
      </c>
      <c r="E41" s="6">
        <v>12.17</v>
      </c>
      <c r="F41" s="6">
        <v>12.31</v>
      </c>
      <c r="G41" s="6">
        <v>11.36</v>
      </c>
      <c r="H41" s="6">
        <v>9.84</v>
      </c>
      <c r="I41" s="6">
        <v>8.1199999999999992</v>
      </c>
      <c r="J41" s="6">
        <v>9.6300000000000008</v>
      </c>
      <c r="K41" s="6">
        <v>12.39</v>
      </c>
      <c r="L41" s="6">
        <v>9.17</v>
      </c>
      <c r="M41" s="6">
        <v>12.26</v>
      </c>
      <c r="P41">
        <v>16</v>
      </c>
      <c r="Q41" s="7">
        <f t="shared" si="7"/>
        <v>37.210664160133796</v>
      </c>
      <c r="R41" s="7">
        <f t="shared" si="8"/>
        <v>35.225996240200693</v>
      </c>
      <c r="S41">
        <f t="shared" si="9"/>
        <v>0</v>
      </c>
      <c r="T41">
        <f t="shared" si="10"/>
        <v>0</v>
      </c>
      <c r="U41">
        <f t="shared" ref="U41:U56" si="16">SUM(U40,T41)</f>
        <v>3.2154340836012861E-3</v>
      </c>
      <c r="V41">
        <f t="shared" si="11"/>
        <v>0.32154340836012862</v>
      </c>
      <c r="X41">
        <v>22</v>
      </c>
      <c r="Y41" s="7">
        <f t="shared" si="12"/>
        <v>38.013750520501681</v>
      </c>
      <c r="Z41" s="7">
        <f t="shared" si="13"/>
        <v>36.430625780752521</v>
      </c>
      <c r="AA41">
        <f t="shared" si="14"/>
        <v>0</v>
      </c>
      <c r="AB41">
        <f t="shared" si="6"/>
        <v>0</v>
      </c>
      <c r="AC41">
        <f t="shared" ref="AC41:AC62" si="17">SUM(AC40,AB41)</f>
        <v>1.8248175182481751E-3</v>
      </c>
      <c r="AD41">
        <f t="shared" si="15"/>
        <v>0.18248175182481752</v>
      </c>
    </row>
    <row r="42" spans="1:30" ht="16.5" thickBot="1" x14ac:dyDescent="0.3">
      <c r="A42" s="3">
        <v>2006</v>
      </c>
      <c r="B42" s="4">
        <v>11.52</v>
      </c>
      <c r="C42" s="4">
        <v>16.03</v>
      </c>
      <c r="D42" s="4">
        <v>11.67</v>
      </c>
      <c r="E42" s="4">
        <v>11.53</v>
      </c>
      <c r="F42" s="4">
        <v>9.5</v>
      </c>
      <c r="G42" s="4">
        <v>9.1300000000000008</v>
      </c>
      <c r="H42" s="4">
        <v>8.31</v>
      </c>
      <c r="I42" s="4">
        <v>7.59</v>
      </c>
      <c r="J42" s="4">
        <v>8.43</v>
      </c>
      <c r="K42" s="4">
        <v>10.52</v>
      </c>
      <c r="L42" s="4">
        <v>6.5</v>
      </c>
      <c r="M42" s="4">
        <v>11.67</v>
      </c>
      <c r="P42">
        <v>15</v>
      </c>
      <c r="Q42" s="7">
        <f t="shared" si="7"/>
        <v>35.225996240200693</v>
      </c>
      <c r="R42" s="7">
        <f t="shared" si="8"/>
        <v>33.241328320267591</v>
      </c>
      <c r="S42">
        <f t="shared" si="9"/>
        <v>0</v>
      </c>
      <c r="T42">
        <f t="shared" si="10"/>
        <v>0</v>
      </c>
      <c r="U42">
        <f t="shared" si="16"/>
        <v>3.2154340836012861E-3</v>
      </c>
      <c r="V42">
        <f t="shared" si="11"/>
        <v>0.32154340836012862</v>
      </c>
      <c r="X42">
        <v>21</v>
      </c>
      <c r="Y42" s="7">
        <f t="shared" si="12"/>
        <v>36.430625780752521</v>
      </c>
      <c r="Z42" s="7">
        <f t="shared" si="13"/>
        <v>34.847501041003362</v>
      </c>
      <c r="AA42">
        <f t="shared" si="14"/>
        <v>0</v>
      </c>
      <c r="AB42">
        <f t="shared" si="6"/>
        <v>0</v>
      </c>
      <c r="AC42">
        <f t="shared" si="17"/>
        <v>1.8248175182481751E-3</v>
      </c>
      <c r="AD42">
        <f t="shared" si="15"/>
        <v>0.18248175182481752</v>
      </c>
    </row>
    <row r="43" spans="1:30" ht="16.5" thickBot="1" x14ac:dyDescent="0.3">
      <c r="A43" s="4">
        <v>2007</v>
      </c>
      <c r="B43" s="4">
        <v>20.25</v>
      </c>
      <c r="C43" s="4">
        <v>15.93</v>
      </c>
      <c r="D43" s="4">
        <v>15.66</v>
      </c>
      <c r="E43" s="4">
        <v>13.26</v>
      </c>
      <c r="F43" s="4">
        <v>11.81</v>
      </c>
      <c r="G43" s="4">
        <v>10.130000000000001</v>
      </c>
      <c r="H43" s="4">
        <v>13.86</v>
      </c>
      <c r="I43" s="4">
        <v>9.39</v>
      </c>
      <c r="J43" s="4">
        <v>7.77</v>
      </c>
      <c r="K43" s="4">
        <v>7.98</v>
      </c>
      <c r="L43" s="4">
        <v>10.86</v>
      </c>
      <c r="M43" s="4">
        <v>9.7100000000000009</v>
      </c>
      <c r="P43">
        <v>14</v>
      </c>
      <c r="Q43" s="7">
        <f t="shared" si="7"/>
        <v>33.241328320267591</v>
      </c>
      <c r="R43" s="7">
        <f t="shared" si="8"/>
        <v>31.256660400334493</v>
      </c>
      <c r="S43">
        <f t="shared" si="9"/>
        <v>2</v>
      </c>
      <c r="T43">
        <f t="shared" si="10"/>
        <v>6.4308681672025723E-3</v>
      </c>
      <c r="U43">
        <f t="shared" si="16"/>
        <v>9.6463022508038593E-3</v>
      </c>
      <c r="V43">
        <f t="shared" si="11"/>
        <v>0.96463022508038598</v>
      </c>
      <c r="X43">
        <v>20</v>
      </c>
      <c r="Y43" s="7">
        <f t="shared" si="12"/>
        <v>34.847501041003362</v>
      </c>
      <c r="Z43" s="7">
        <f t="shared" si="13"/>
        <v>33.264376301254202</v>
      </c>
      <c r="AA43">
        <f t="shared" si="14"/>
        <v>0</v>
      </c>
      <c r="AB43">
        <f t="shared" si="6"/>
        <v>0</v>
      </c>
      <c r="AC43">
        <f t="shared" si="17"/>
        <v>1.8248175182481751E-3</v>
      </c>
      <c r="AD43">
        <f t="shared" si="15"/>
        <v>0.18248175182481752</v>
      </c>
    </row>
    <row r="44" spans="1:30" ht="16.5" thickBot="1" x14ac:dyDescent="0.3">
      <c r="A44" s="4">
        <v>2008</v>
      </c>
      <c r="B44" s="4">
        <v>11.29</v>
      </c>
      <c r="C44" s="4">
        <v>13.29</v>
      </c>
      <c r="D44" s="4">
        <v>10.86</v>
      </c>
      <c r="E44" s="4">
        <v>10.09</v>
      </c>
      <c r="F44" s="4">
        <v>11.17</v>
      </c>
      <c r="G44" s="4">
        <v>10.15</v>
      </c>
      <c r="H44" s="4">
        <v>7.6</v>
      </c>
      <c r="I44" s="4">
        <v>8.6199999999999992</v>
      </c>
      <c r="J44" s="4">
        <v>7.75</v>
      </c>
      <c r="K44" s="4">
        <v>8.42</v>
      </c>
      <c r="L44" s="4">
        <v>9.58</v>
      </c>
      <c r="M44" s="4">
        <v>6.18</v>
      </c>
      <c r="P44">
        <v>13</v>
      </c>
      <c r="Q44" s="7">
        <f t="shared" si="7"/>
        <v>31.256660400334493</v>
      </c>
      <c r="R44" s="7">
        <f t="shared" si="8"/>
        <v>29.271992480401394</v>
      </c>
      <c r="S44">
        <f t="shared" si="9"/>
        <v>1</v>
      </c>
      <c r="T44">
        <f t="shared" si="10"/>
        <v>3.2154340836012861E-3</v>
      </c>
      <c r="U44">
        <f t="shared" si="16"/>
        <v>1.2861736334405145E-2</v>
      </c>
      <c r="V44">
        <f t="shared" si="11"/>
        <v>1.2861736334405145</v>
      </c>
      <c r="X44">
        <v>19</v>
      </c>
      <c r="Y44" s="7">
        <f t="shared" si="12"/>
        <v>33.264376301254202</v>
      </c>
      <c r="Z44" s="7">
        <f t="shared" si="13"/>
        <v>31.681251561505043</v>
      </c>
      <c r="AA44">
        <f t="shared" si="14"/>
        <v>2</v>
      </c>
      <c r="AB44">
        <f t="shared" si="6"/>
        <v>3.6496350364963502E-3</v>
      </c>
      <c r="AC44">
        <f t="shared" si="17"/>
        <v>5.4744525547445258E-3</v>
      </c>
      <c r="AD44">
        <f t="shared" si="15"/>
        <v>0.54744525547445255</v>
      </c>
    </row>
    <row r="45" spans="1:30" ht="16.5" thickBot="1" x14ac:dyDescent="0.3">
      <c r="A45" s="4">
        <v>2009</v>
      </c>
      <c r="B45" s="4">
        <v>17.149999999999999</v>
      </c>
      <c r="C45" s="4">
        <v>17.48</v>
      </c>
      <c r="D45" s="4">
        <v>13.16</v>
      </c>
      <c r="E45" s="4">
        <v>11.21</v>
      </c>
      <c r="F45" s="4">
        <v>10.7</v>
      </c>
      <c r="G45" s="4">
        <v>10.17</v>
      </c>
      <c r="H45" s="4">
        <v>12.9</v>
      </c>
      <c r="I45" s="4">
        <v>11.99</v>
      </c>
      <c r="J45" s="4">
        <v>15.28</v>
      </c>
      <c r="K45" s="4">
        <v>18.18</v>
      </c>
      <c r="L45" s="4">
        <v>19.010000000000002</v>
      </c>
      <c r="M45" s="4">
        <v>23</v>
      </c>
      <c r="P45">
        <v>12</v>
      </c>
      <c r="Q45" s="7">
        <f t="shared" si="7"/>
        <v>29.271992480401394</v>
      </c>
      <c r="R45" s="7">
        <f t="shared" si="8"/>
        <v>27.287324560468296</v>
      </c>
      <c r="S45">
        <f t="shared" si="9"/>
        <v>3</v>
      </c>
      <c r="T45">
        <f t="shared" si="10"/>
        <v>9.6463022508038593E-3</v>
      </c>
      <c r="U45">
        <f t="shared" si="16"/>
        <v>2.2508038585209004E-2</v>
      </c>
      <c r="V45">
        <f t="shared" si="11"/>
        <v>2.2508038585209005</v>
      </c>
      <c r="X45">
        <v>18</v>
      </c>
      <c r="Y45" s="7">
        <f t="shared" si="12"/>
        <v>31.681251561505043</v>
      </c>
      <c r="Z45" s="7">
        <f t="shared" si="13"/>
        <v>30.098126821755883</v>
      </c>
      <c r="AA45">
        <f t="shared" si="14"/>
        <v>1</v>
      </c>
      <c r="AB45">
        <f t="shared" si="6"/>
        <v>1.8248175182481751E-3</v>
      </c>
      <c r="AC45">
        <f t="shared" si="17"/>
        <v>7.2992700729927005E-3</v>
      </c>
      <c r="AD45">
        <f t="shared" si="15"/>
        <v>0.72992700729927007</v>
      </c>
    </row>
    <row r="46" spans="1:30" ht="16.5" thickBot="1" x14ac:dyDescent="0.3">
      <c r="A46" s="4">
        <v>2010</v>
      </c>
      <c r="B46" s="4">
        <v>27.89</v>
      </c>
      <c r="C46" s="4">
        <v>24.72</v>
      </c>
      <c r="D46" s="4">
        <v>20.98</v>
      </c>
      <c r="E46" s="4">
        <v>18.239999999999998</v>
      </c>
      <c r="F46" s="4">
        <v>15.73</v>
      </c>
      <c r="G46" s="4">
        <v>13.82</v>
      </c>
      <c r="H46" s="4">
        <v>12.92</v>
      </c>
      <c r="I46" s="4">
        <v>10.88</v>
      </c>
      <c r="J46" s="4">
        <v>10.49</v>
      </c>
      <c r="K46" s="4">
        <v>12.8</v>
      </c>
      <c r="L46" s="4">
        <v>11.04</v>
      </c>
      <c r="M46" s="4">
        <v>16.05</v>
      </c>
      <c r="P46">
        <v>11</v>
      </c>
      <c r="Q46" s="7">
        <f t="shared" si="7"/>
        <v>27.287324560468296</v>
      </c>
      <c r="R46" s="7">
        <f t="shared" si="8"/>
        <v>25.302656640535197</v>
      </c>
      <c r="S46">
        <f t="shared" si="9"/>
        <v>7</v>
      </c>
      <c r="T46">
        <f t="shared" si="10"/>
        <v>2.2508038585209004E-2</v>
      </c>
      <c r="U46">
        <f t="shared" si="16"/>
        <v>4.5016077170418008E-2</v>
      </c>
      <c r="V46">
        <f t="shared" si="11"/>
        <v>4.501607717041801</v>
      </c>
      <c r="X46">
        <v>17</v>
      </c>
      <c r="Y46" s="7">
        <f t="shared" si="12"/>
        <v>30.098126821755883</v>
      </c>
      <c r="Z46" s="7">
        <f t="shared" si="13"/>
        <v>28.515002082006724</v>
      </c>
      <c r="AA46">
        <f t="shared" si="14"/>
        <v>1</v>
      </c>
      <c r="AB46">
        <f t="shared" si="6"/>
        <v>1.8248175182481751E-3</v>
      </c>
      <c r="AC46">
        <f t="shared" si="17"/>
        <v>9.1240875912408752E-3</v>
      </c>
      <c r="AD46">
        <f t="shared" si="15"/>
        <v>0.91240875912408748</v>
      </c>
    </row>
    <row r="47" spans="1:30" ht="16.5" thickBot="1" x14ac:dyDescent="0.3">
      <c r="A47" s="4">
        <v>2011</v>
      </c>
      <c r="B47" s="4">
        <v>18.54</v>
      </c>
      <c r="C47" s="4">
        <v>26.22</v>
      </c>
      <c r="D47" s="4">
        <v>21.8</v>
      </c>
      <c r="E47" s="4">
        <v>19</v>
      </c>
      <c r="F47" s="4">
        <v>15.63</v>
      </c>
      <c r="G47" s="4">
        <v>15.79</v>
      </c>
      <c r="H47" s="4">
        <v>13.54</v>
      </c>
      <c r="I47" s="4">
        <v>12.52</v>
      </c>
      <c r="J47" s="4">
        <v>10.45</v>
      </c>
      <c r="K47" s="4">
        <v>16.53</v>
      </c>
      <c r="L47" s="4">
        <v>12.85</v>
      </c>
      <c r="M47" s="4">
        <v>11.17</v>
      </c>
      <c r="P47">
        <v>10</v>
      </c>
      <c r="Q47" s="7">
        <f t="shared" si="7"/>
        <v>25.302656640535197</v>
      </c>
      <c r="R47" s="7">
        <f t="shared" si="8"/>
        <v>23.317988720602099</v>
      </c>
      <c r="S47">
        <f t="shared" si="9"/>
        <v>4</v>
      </c>
      <c r="T47">
        <f t="shared" si="10"/>
        <v>1.2861736334405145E-2</v>
      </c>
      <c r="U47">
        <f t="shared" si="16"/>
        <v>5.7877813504823156E-2</v>
      </c>
      <c r="V47">
        <f t="shared" si="11"/>
        <v>5.7877813504823159</v>
      </c>
      <c r="X47">
        <v>16</v>
      </c>
      <c r="Y47" s="7">
        <f t="shared" si="12"/>
        <v>28.515002082006724</v>
      </c>
      <c r="Z47" s="7">
        <f t="shared" si="13"/>
        <v>26.931877342257565</v>
      </c>
      <c r="AA47">
        <f t="shared" si="14"/>
        <v>5</v>
      </c>
      <c r="AB47">
        <f t="shared" si="6"/>
        <v>9.1240875912408752E-3</v>
      </c>
      <c r="AC47">
        <f t="shared" si="17"/>
        <v>1.824817518248175E-2</v>
      </c>
      <c r="AD47">
        <f t="shared" si="15"/>
        <v>1.824817518248175</v>
      </c>
    </row>
    <row r="48" spans="1:30" ht="16.5" thickBot="1" x14ac:dyDescent="0.3">
      <c r="A48" s="4">
        <v>2012</v>
      </c>
      <c r="B48" s="4">
        <v>20.059999999999999</v>
      </c>
      <c r="C48" s="4">
        <v>12.66</v>
      </c>
      <c r="D48" s="4">
        <v>12.17</v>
      </c>
      <c r="E48" s="4">
        <v>12.01</v>
      </c>
      <c r="F48" s="4">
        <v>13.74</v>
      </c>
      <c r="G48" s="4">
        <v>23.23</v>
      </c>
      <c r="H48" s="4">
        <v>17.600000000000001</v>
      </c>
      <c r="I48" s="4">
        <v>13.98</v>
      </c>
      <c r="J48" s="4">
        <v>14.48</v>
      </c>
      <c r="K48" s="4">
        <v>12.5</v>
      </c>
      <c r="L48" s="4">
        <v>12.74</v>
      </c>
      <c r="M48" s="4">
        <v>13.75</v>
      </c>
      <c r="P48">
        <v>9</v>
      </c>
      <c r="Q48" s="7">
        <f t="shared" si="7"/>
        <v>23.317988720602099</v>
      </c>
      <c r="R48" s="7">
        <f t="shared" si="8"/>
        <v>21.333320800669</v>
      </c>
      <c r="S48">
        <f t="shared" si="9"/>
        <v>12</v>
      </c>
      <c r="T48">
        <f t="shared" si="10"/>
        <v>3.8585209003215437E-2</v>
      </c>
      <c r="U48">
        <f t="shared" si="16"/>
        <v>9.6463022508038593E-2</v>
      </c>
      <c r="V48">
        <f t="shared" si="11"/>
        <v>9.6463022508038598</v>
      </c>
      <c r="X48">
        <v>15</v>
      </c>
      <c r="Y48" s="7">
        <f t="shared" si="12"/>
        <v>26.931877342257565</v>
      </c>
      <c r="Z48" s="7">
        <f t="shared" si="13"/>
        <v>25.348752602508405</v>
      </c>
      <c r="AA48">
        <f t="shared" si="14"/>
        <v>7</v>
      </c>
      <c r="AB48">
        <f t="shared" si="6"/>
        <v>1.2773722627737226E-2</v>
      </c>
      <c r="AC48">
        <f t="shared" si="17"/>
        <v>3.1021897810218975E-2</v>
      </c>
      <c r="AD48">
        <f t="shared" si="15"/>
        <v>3.1021897810218975</v>
      </c>
    </row>
    <row r="49" spans="1:30" ht="16.5" thickBot="1" x14ac:dyDescent="0.3">
      <c r="A49" s="4">
        <v>2013</v>
      </c>
      <c r="B49" s="4">
        <v>15.3</v>
      </c>
      <c r="C49" s="4">
        <v>18.18</v>
      </c>
      <c r="D49" s="4">
        <v>15.35</v>
      </c>
      <c r="E49" s="4">
        <v>26.45</v>
      </c>
      <c r="F49" s="4">
        <v>21.87</v>
      </c>
      <c r="G49" s="4">
        <v>22.07</v>
      </c>
      <c r="H49" s="4">
        <v>17.37</v>
      </c>
      <c r="I49" s="4">
        <v>14.32</v>
      </c>
      <c r="J49" s="4">
        <v>13.91</v>
      </c>
      <c r="K49" s="4">
        <v>18.34</v>
      </c>
      <c r="L49" s="4">
        <v>14.57</v>
      </c>
      <c r="M49" s="4">
        <v>12.71</v>
      </c>
      <c r="P49">
        <v>8</v>
      </c>
      <c r="Q49" s="7">
        <f t="shared" si="7"/>
        <v>21.333320800669</v>
      </c>
      <c r="R49" s="7">
        <f t="shared" si="8"/>
        <v>19.348652880735902</v>
      </c>
      <c r="S49">
        <f t="shared" si="9"/>
        <v>14</v>
      </c>
      <c r="T49">
        <f t="shared" si="10"/>
        <v>4.5016077170418008E-2</v>
      </c>
      <c r="U49">
        <f t="shared" si="16"/>
        <v>0.14147909967845659</v>
      </c>
      <c r="V49">
        <f t="shared" si="11"/>
        <v>14.14790996784566</v>
      </c>
      <c r="X49">
        <v>14</v>
      </c>
      <c r="Y49" s="7">
        <f t="shared" si="12"/>
        <v>25.348752602508405</v>
      </c>
      <c r="Z49" s="7">
        <f t="shared" si="13"/>
        <v>23.765627862759246</v>
      </c>
      <c r="AA49">
        <f t="shared" si="14"/>
        <v>1</v>
      </c>
      <c r="AB49">
        <f t="shared" si="6"/>
        <v>1.8248175182481751E-3</v>
      </c>
      <c r="AC49">
        <f t="shared" si="17"/>
        <v>3.2846715328467148E-2</v>
      </c>
      <c r="AD49">
        <f t="shared" si="15"/>
        <v>3.2846715328467146</v>
      </c>
    </row>
    <row r="50" spans="1:30" ht="16.5" thickBot="1" x14ac:dyDescent="0.3">
      <c r="A50" s="4">
        <v>2014</v>
      </c>
      <c r="B50" s="4">
        <v>16.989999999999998</v>
      </c>
      <c r="C50" s="4">
        <v>13.54</v>
      </c>
      <c r="D50" s="4">
        <v>13.81</v>
      </c>
      <c r="E50" s="4">
        <v>13.41</v>
      </c>
      <c r="F50" s="4">
        <v>11.4</v>
      </c>
      <c r="G50" s="4">
        <v>10.130000000000001</v>
      </c>
      <c r="H50" s="4">
        <v>9.2899999999999991</v>
      </c>
      <c r="I50" s="4">
        <v>8.32</v>
      </c>
      <c r="J50" s="4">
        <v>9.8000000000000007</v>
      </c>
      <c r="K50" s="4">
        <v>9.2899999999999991</v>
      </c>
      <c r="L50" s="4">
        <v>11.26</v>
      </c>
      <c r="M50" s="4">
        <v>13.44</v>
      </c>
      <c r="P50">
        <v>7</v>
      </c>
      <c r="Q50" s="7">
        <f t="shared" si="7"/>
        <v>19.348652880735902</v>
      </c>
      <c r="R50" s="7">
        <f t="shared" si="8"/>
        <v>17.363984960802803</v>
      </c>
      <c r="S50">
        <f t="shared" si="9"/>
        <v>30</v>
      </c>
      <c r="T50">
        <f t="shared" si="10"/>
        <v>9.6463022508038579E-2</v>
      </c>
      <c r="U50">
        <f t="shared" si="16"/>
        <v>0.23794212218649519</v>
      </c>
      <c r="V50">
        <f t="shared" si="11"/>
        <v>23.79421221864952</v>
      </c>
      <c r="X50">
        <v>13</v>
      </c>
      <c r="Y50" s="7">
        <f t="shared" si="12"/>
        <v>23.765627862759246</v>
      </c>
      <c r="Z50" s="7">
        <f t="shared" si="13"/>
        <v>22.182503123010086</v>
      </c>
      <c r="AA50">
        <f t="shared" si="14"/>
        <v>9</v>
      </c>
      <c r="AB50">
        <f t="shared" si="6"/>
        <v>1.6423357664233577E-2</v>
      </c>
      <c r="AC50">
        <f t="shared" si="17"/>
        <v>4.9270072992700725E-2</v>
      </c>
      <c r="AD50">
        <f t="shared" si="15"/>
        <v>4.9270072992700724</v>
      </c>
    </row>
    <row r="51" spans="1:30" ht="16.5" thickBot="1" x14ac:dyDescent="0.3">
      <c r="A51" s="4">
        <v>2015</v>
      </c>
      <c r="B51" s="4">
        <v>13.02</v>
      </c>
      <c r="C51" s="4">
        <v>15.14</v>
      </c>
      <c r="D51" s="4">
        <v>16.82</v>
      </c>
      <c r="E51" s="4">
        <v>15.61</v>
      </c>
      <c r="F51" s="4">
        <v>14.8</v>
      </c>
      <c r="G51" s="4">
        <v>13.74</v>
      </c>
      <c r="H51" s="4">
        <v>15.46</v>
      </c>
      <c r="I51" s="4">
        <v>11.5</v>
      </c>
      <c r="J51" s="4">
        <v>15.87</v>
      </c>
      <c r="K51" s="4">
        <v>18.07</v>
      </c>
      <c r="L51" s="4">
        <v>27.63</v>
      </c>
      <c r="M51" s="4">
        <v>32.93</v>
      </c>
      <c r="P51">
        <v>6</v>
      </c>
      <c r="Q51" s="7">
        <f t="shared" si="7"/>
        <v>17.363984960802803</v>
      </c>
      <c r="R51" s="7">
        <f t="shared" si="8"/>
        <v>15.379317040869704</v>
      </c>
      <c r="S51">
        <f t="shared" si="9"/>
        <v>33</v>
      </c>
      <c r="T51">
        <f t="shared" si="10"/>
        <v>0.10610932475884244</v>
      </c>
      <c r="U51">
        <f t="shared" si="16"/>
        <v>0.34405144694533762</v>
      </c>
      <c r="V51">
        <f t="shared" si="11"/>
        <v>34.40514469453376</v>
      </c>
      <c r="X51">
        <v>12</v>
      </c>
      <c r="Y51" s="7">
        <f t="shared" si="12"/>
        <v>22.182503123010086</v>
      </c>
      <c r="Z51" s="7">
        <f t="shared" si="13"/>
        <v>20.599378383260927</v>
      </c>
      <c r="AA51">
        <f t="shared" si="14"/>
        <v>15</v>
      </c>
      <c r="AB51">
        <f t="shared" si="6"/>
        <v>2.7372262773722629E-2</v>
      </c>
      <c r="AC51">
        <f t="shared" si="17"/>
        <v>7.6642335766423347E-2</v>
      </c>
      <c r="AD51">
        <f t="shared" si="15"/>
        <v>7.6642335766423351</v>
      </c>
    </row>
    <row r="52" spans="1:30" ht="16.5" thickBot="1" x14ac:dyDescent="0.3">
      <c r="A52" s="4">
        <v>2016</v>
      </c>
      <c r="B52" s="4">
        <v>41.18</v>
      </c>
      <c r="C52" s="4">
        <v>32.880000000000003</v>
      </c>
      <c r="D52" s="4">
        <v>23.58</v>
      </c>
      <c r="E52" s="4">
        <v>20.72</v>
      </c>
      <c r="F52" s="4">
        <v>20.96</v>
      </c>
      <c r="G52" s="4">
        <v>25.57</v>
      </c>
      <c r="H52" s="4">
        <v>17.760000000000002</v>
      </c>
      <c r="I52" s="4">
        <v>16.64</v>
      </c>
      <c r="J52" s="4">
        <v>17.71</v>
      </c>
      <c r="K52" s="4">
        <v>15.45</v>
      </c>
      <c r="L52" s="4">
        <v>15.46</v>
      </c>
      <c r="M52" s="4">
        <v>17.510000000000002</v>
      </c>
      <c r="P52">
        <v>5</v>
      </c>
      <c r="Q52" s="7">
        <f t="shared" si="7"/>
        <v>15.379317040869704</v>
      </c>
      <c r="R52" s="7">
        <f t="shared" si="8"/>
        <v>13.394649120936606</v>
      </c>
      <c r="S52">
        <f t="shared" si="9"/>
        <v>50</v>
      </c>
      <c r="T52">
        <f t="shared" si="10"/>
        <v>0.16077170418006431</v>
      </c>
      <c r="U52">
        <f t="shared" si="16"/>
        <v>0.50482315112540199</v>
      </c>
      <c r="V52">
        <f t="shared" si="11"/>
        <v>50.482315112540199</v>
      </c>
      <c r="X52">
        <v>11</v>
      </c>
      <c r="Y52" s="7">
        <f t="shared" si="12"/>
        <v>20.599378383260927</v>
      </c>
      <c r="Z52" s="7">
        <f t="shared" si="13"/>
        <v>19.016253643511767</v>
      </c>
      <c r="AA52">
        <f t="shared" si="14"/>
        <v>13</v>
      </c>
      <c r="AB52">
        <f t="shared" si="6"/>
        <v>2.3722627737226276E-2</v>
      </c>
      <c r="AC52">
        <f t="shared" si="17"/>
        <v>0.10036496350364962</v>
      </c>
      <c r="AD52">
        <f t="shared" si="15"/>
        <v>10.036496350364962</v>
      </c>
    </row>
    <row r="53" spans="1:30" ht="16.5" thickBot="1" x14ac:dyDescent="0.3">
      <c r="A53" s="4">
        <v>2017</v>
      </c>
      <c r="B53" s="4">
        <v>22.82</v>
      </c>
      <c r="C53" s="4">
        <v>21.2</v>
      </c>
      <c r="D53" s="4">
        <v>19.850000000000001</v>
      </c>
      <c r="E53" s="4">
        <v>19.149999999999999</v>
      </c>
      <c r="F53" s="4">
        <v>23.7</v>
      </c>
      <c r="G53" s="4">
        <v>21.69</v>
      </c>
      <c r="H53" s="4">
        <v>18.3</v>
      </c>
      <c r="I53" s="4">
        <v>18.11</v>
      </c>
      <c r="J53" s="4">
        <v>15.07</v>
      </c>
      <c r="K53" s="4">
        <v>17.600000000000001</v>
      </c>
      <c r="L53" s="4">
        <v>20.58</v>
      </c>
      <c r="M53" s="4">
        <v>18.89</v>
      </c>
      <c r="P53">
        <v>4</v>
      </c>
      <c r="Q53" s="7">
        <f t="shared" si="7"/>
        <v>13.394649120936606</v>
      </c>
      <c r="R53" s="7">
        <f t="shared" si="8"/>
        <v>11.409981201003507</v>
      </c>
      <c r="S53">
        <f t="shared" si="9"/>
        <v>65</v>
      </c>
      <c r="T53">
        <f t="shared" si="10"/>
        <v>0.20900321543408359</v>
      </c>
      <c r="U53">
        <f t="shared" si="16"/>
        <v>0.71382636655948561</v>
      </c>
      <c r="V53">
        <f t="shared" si="11"/>
        <v>71.382636655948559</v>
      </c>
      <c r="X53">
        <v>10</v>
      </c>
      <c r="Y53" s="7">
        <f t="shared" si="12"/>
        <v>19.016253643511767</v>
      </c>
      <c r="Z53" s="7">
        <f t="shared" si="13"/>
        <v>17.433128903762608</v>
      </c>
      <c r="AA53">
        <f t="shared" si="14"/>
        <v>34</v>
      </c>
      <c r="AB53">
        <f t="shared" si="6"/>
        <v>6.2043795620437957E-2</v>
      </c>
      <c r="AC53">
        <f t="shared" si="17"/>
        <v>0.16240875912408759</v>
      </c>
      <c r="AD53">
        <f t="shared" si="15"/>
        <v>16.240875912408757</v>
      </c>
    </row>
    <row r="54" spans="1:30" x14ac:dyDescent="0.25">
      <c r="P54">
        <v>3</v>
      </c>
      <c r="Q54" s="7">
        <f t="shared" si="7"/>
        <v>11.409981201003507</v>
      </c>
      <c r="R54" s="7">
        <f t="shared" si="8"/>
        <v>9.4253132810704088</v>
      </c>
      <c r="S54">
        <f t="shared" si="9"/>
        <v>60</v>
      </c>
      <c r="T54">
        <f t="shared" si="10"/>
        <v>0.19292604501607716</v>
      </c>
      <c r="U54">
        <f t="shared" si="16"/>
        <v>0.90675241157556274</v>
      </c>
      <c r="V54">
        <f t="shared" si="11"/>
        <v>90.675241157556272</v>
      </c>
      <c r="X54">
        <v>9</v>
      </c>
      <c r="Y54" s="7">
        <f t="shared" si="12"/>
        <v>17.433128903762608</v>
      </c>
      <c r="Z54" s="7">
        <f t="shared" si="13"/>
        <v>15.85000416401345</v>
      </c>
      <c r="AA54">
        <f t="shared" si="14"/>
        <v>29</v>
      </c>
      <c r="AB54">
        <f t="shared" si="6"/>
        <v>5.2919708029197078E-2</v>
      </c>
      <c r="AC54">
        <f t="shared" si="17"/>
        <v>0.21532846715328466</v>
      </c>
      <c r="AD54">
        <f t="shared" si="15"/>
        <v>21.532846715328464</v>
      </c>
    </row>
    <row r="55" spans="1:30" x14ac:dyDescent="0.25">
      <c r="P55">
        <v>2</v>
      </c>
      <c r="Q55" s="7">
        <f t="shared" si="7"/>
        <v>9.4253132810704088</v>
      </c>
      <c r="R55" s="7">
        <f t="shared" si="8"/>
        <v>7.4406453611373093</v>
      </c>
      <c r="S55">
        <f t="shared" si="9"/>
        <v>26</v>
      </c>
      <c r="T55">
        <f t="shared" si="10"/>
        <v>8.3601286173633438E-2</v>
      </c>
      <c r="U55">
        <f t="shared" si="16"/>
        <v>0.99035369774919624</v>
      </c>
      <c r="V55">
        <f t="shared" si="11"/>
        <v>99.03536977491963</v>
      </c>
      <c r="X55">
        <v>8</v>
      </c>
      <c r="Y55" s="7">
        <f t="shared" si="12"/>
        <v>15.85000416401345</v>
      </c>
      <c r="Z55" s="7">
        <f t="shared" si="13"/>
        <v>14.266879424264292</v>
      </c>
      <c r="AA55">
        <f t="shared" si="14"/>
        <v>63</v>
      </c>
      <c r="AB55">
        <f t="shared" si="6"/>
        <v>0.11496350364963503</v>
      </c>
      <c r="AC55">
        <f t="shared" si="17"/>
        <v>0.33029197080291972</v>
      </c>
      <c r="AD55">
        <f t="shared" si="15"/>
        <v>33.029197080291972</v>
      </c>
    </row>
    <row r="56" spans="1:30" x14ac:dyDescent="0.25">
      <c r="P56">
        <v>1</v>
      </c>
      <c r="Q56" s="7">
        <f t="shared" si="7"/>
        <v>7.4406453611373093</v>
      </c>
      <c r="R56" s="7">
        <f t="shared" si="8"/>
        <v>5.4559774412042099</v>
      </c>
      <c r="S56">
        <f t="shared" si="9"/>
        <v>3</v>
      </c>
      <c r="T56">
        <f t="shared" si="10"/>
        <v>9.6463022508038593E-3</v>
      </c>
      <c r="U56">
        <f t="shared" si="16"/>
        <v>1</v>
      </c>
      <c r="V56">
        <f t="shared" si="11"/>
        <v>100</v>
      </c>
      <c r="X56">
        <v>7</v>
      </c>
      <c r="Y56" s="7">
        <f t="shared" si="12"/>
        <v>14.266879424264292</v>
      </c>
      <c r="Z56" s="7">
        <f t="shared" si="13"/>
        <v>12.683754684515135</v>
      </c>
      <c r="AA56">
        <f t="shared" si="14"/>
        <v>71</v>
      </c>
      <c r="AB56">
        <f t="shared" si="6"/>
        <v>0.12956204379562045</v>
      </c>
      <c r="AC56">
        <f t="shared" si="17"/>
        <v>0.45985401459854014</v>
      </c>
      <c r="AD56">
        <f t="shared" si="15"/>
        <v>45.985401459854018</v>
      </c>
    </row>
    <row r="57" spans="1:30" x14ac:dyDescent="0.25">
      <c r="Q57" s="7"/>
      <c r="R57" s="7"/>
      <c r="X57">
        <v>6</v>
      </c>
      <c r="Y57" s="7">
        <f t="shared" si="12"/>
        <v>12.683754684515135</v>
      </c>
      <c r="Z57" s="7">
        <f t="shared" si="13"/>
        <v>11.100629944765977</v>
      </c>
      <c r="AA57">
        <f t="shared" si="14"/>
        <v>84</v>
      </c>
      <c r="AB57">
        <f t="shared" si="6"/>
        <v>0.15328467153284672</v>
      </c>
      <c r="AC57">
        <f t="shared" si="17"/>
        <v>0.61313868613138689</v>
      </c>
      <c r="AD57">
        <f t="shared" si="15"/>
        <v>61.313868613138688</v>
      </c>
    </row>
    <row r="58" spans="1:30" x14ac:dyDescent="0.25">
      <c r="Q58" s="7"/>
      <c r="S58" s="12"/>
      <c r="X58">
        <v>5</v>
      </c>
      <c r="Y58" s="7">
        <f t="shared" si="12"/>
        <v>11.100629944765977</v>
      </c>
      <c r="Z58" s="7">
        <f t="shared" si="13"/>
        <v>9.5175052050168194</v>
      </c>
      <c r="AA58">
        <f t="shared" si="14"/>
        <v>82</v>
      </c>
      <c r="AB58">
        <f t="shared" si="6"/>
        <v>0.14963503649635038</v>
      </c>
      <c r="AC58">
        <f t="shared" si="17"/>
        <v>0.76277372262773724</v>
      </c>
      <c r="AD58">
        <f t="shared" si="15"/>
        <v>76.277372262773724</v>
      </c>
    </row>
    <row r="59" spans="1:30" x14ac:dyDescent="0.25">
      <c r="Q59" s="7"/>
      <c r="R59" s="7"/>
      <c r="X59">
        <v>4</v>
      </c>
      <c r="Y59" s="7">
        <f t="shared" si="12"/>
        <v>9.5175052050168194</v>
      </c>
      <c r="Z59" s="7">
        <f t="shared" si="13"/>
        <v>7.9343804652676617</v>
      </c>
      <c r="AA59">
        <f t="shared" si="14"/>
        <v>69</v>
      </c>
      <c r="AB59">
        <f t="shared" si="6"/>
        <v>0.1259124087591241</v>
      </c>
      <c r="AC59">
        <f t="shared" si="17"/>
        <v>0.88868613138686137</v>
      </c>
      <c r="AD59">
        <f>100*AC59</f>
        <v>88.868613138686143</v>
      </c>
    </row>
    <row r="60" spans="1:30" x14ac:dyDescent="0.25">
      <c r="X60">
        <v>3</v>
      </c>
      <c r="Y60" s="7">
        <f t="shared" si="12"/>
        <v>7.9343804652676617</v>
      </c>
      <c r="Z60" s="7">
        <f>Y60 -$AC$36</f>
        <v>6.351255725518504</v>
      </c>
      <c r="AA60">
        <f>COUNTIFS($B$6:$M$53,"&lt;=" &amp; Y60,$B$6:$M$53,"&gt;" &amp; Z60)</f>
        <v>29</v>
      </c>
      <c r="AB60">
        <f t="shared" si="6"/>
        <v>5.2919708029197078E-2</v>
      </c>
      <c r="AC60">
        <f t="shared" si="17"/>
        <v>0.94160583941605847</v>
      </c>
      <c r="AD60">
        <f t="shared" ref="AD60:AD62" si="18">100*AC60</f>
        <v>94.16058394160585</v>
      </c>
    </row>
    <row r="61" spans="1:30" x14ac:dyDescent="0.25">
      <c r="X61">
        <v>2</v>
      </c>
      <c r="Y61" s="7">
        <f t="shared" si="12"/>
        <v>6.351255725518504</v>
      </c>
      <c r="Z61" s="7">
        <f t="shared" si="13"/>
        <v>4.7681309857693464</v>
      </c>
      <c r="AA61">
        <f t="shared" si="14"/>
        <v>27</v>
      </c>
      <c r="AB61">
        <f t="shared" si="6"/>
        <v>4.9270072992700732E-2</v>
      </c>
      <c r="AC61">
        <f t="shared" si="17"/>
        <v>0.99087591240875916</v>
      </c>
      <c r="AD61">
        <f t="shared" si="18"/>
        <v>99.087591240875923</v>
      </c>
    </row>
    <row r="62" spans="1:30" x14ac:dyDescent="0.25">
      <c r="X62">
        <v>1</v>
      </c>
      <c r="Y62" s="7">
        <f t="shared" si="12"/>
        <v>4.7681309857693464</v>
      </c>
      <c r="Z62" s="7">
        <f t="shared" si="13"/>
        <v>3.1850062460201882</v>
      </c>
      <c r="AA62">
        <f t="shared" si="14"/>
        <v>5</v>
      </c>
      <c r="AB62">
        <f t="shared" si="6"/>
        <v>9.1240875912408752E-3</v>
      </c>
      <c r="AC62">
        <f t="shared" si="17"/>
        <v>1</v>
      </c>
      <c r="AD62">
        <f t="shared" si="18"/>
        <v>100</v>
      </c>
    </row>
  </sheetData>
  <mergeCells count="9">
    <mergeCell ref="Q38:R38"/>
    <mergeCell ref="Y38:Z38"/>
    <mergeCell ref="A1:AD2"/>
    <mergeCell ref="A4:M4"/>
    <mergeCell ref="X4:AN4"/>
    <mergeCell ref="P5:V5"/>
    <mergeCell ref="Q9:R9"/>
    <mergeCell ref="P34:V34"/>
    <mergeCell ref="X34:AD3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F81B-6906-4ECE-AA3F-E5E6F46D8EC3}">
  <dimension ref="A1:AO62"/>
  <sheetViews>
    <sheetView zoomScale="50" zoomScaleNormal="50" workbookViewId="0">
      <selection activeCell="P6" sqref="P6"/>
    </sheetView>
  </sheetViews>
  <sheetFormatPr defaultRowHeight="15" x14ac:dyDescent="0.25"/>
  <cols>
    <col min="3" max="3" width="12.42578125" customWidth="1"/>
    <col min="9" max="9" width="9.85546875" customWidth="1"/>
    <col min="10" max="10" width="12.7109375" customWidth="1"/>
    <col min="11" max="11" width="10.85546875" customWidth="1"/>
    <col min="12" max="13" width="13.140625" customWidth="1"/>
    <col min="20" max="20" width="10.7109375" customWidth="1"/>
    <col min="21" max="21" width="12" customWidth="1"/>
    <col min="23" max="23" width="15.7109375" customWidth="1"/>
    <col min="24" max="24" width="14" customWidth="1"/>
    <col min="25" max="25" width="12" customWidth="1"/>
    <col min="29" max="29" width="14.28515625" customWidth="1"/>
  </cols>
  <sheetData>
    <row r="1" spans="1:40" ht="23.25" customHeight="1" x14ac:dyDescent="0.25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40" ht="24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4" spans="1:40" ht="42" customHeight="1" thickBot="1" x14ac:dyDescent="0.3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X4" s="71" t="s">
        <v>42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40" ht="16.5" thickBot="1" x14ac:dyDescent="0.3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P5" s="67" t="s">
        <v>52</v>
      </c>
      <c r="Q5" s="67"/>
      <c r="R5" s="67"/>
      <c r="S5" s="67"/>
      <c r="T5" s="67"/>
      <c r="U5" s="67"/>
      <c r="V5" s="67"/>
      <c r="X5" s="8" t="s">
        <v>21</v>
      </c>
      <c r="Y5" s="9">
        <v>5</v>
      </c>
      <c r="Z5" s="9">
        <v>10</v>
      </c>
      <c r="AA5" s="9">
        <v>15</v>
      </c>
      <c r="AB5" s="9">
        <v>20</v>
      </c>
      <c r="AC5" s="9">
        <v>25</v>
      </c>
      <c r="AD5" s="9">
        <v>30</v>
      </c>
      <c r="AE5" s="9">
        <v>40</v>
      </c>
      <c r="AF5" s="9">
        <v>50</v>
      </c>
      <c r="AG5" s="9">
        <v>60</v>
      </c>
      <c r="AH5" s="9">
        <v>70</v>
      </c>
      <c r="AI5" s="9">
        <v>75</v>
      </c>
      <c r="AJ5" s="9">
        <v>80</v>
      </c>
      <c r="AK5" s="9">
        <v>85</v>
      </c>
      <c r="AL5" s="9">
        <v>90</v>
      </c>
      <c r="AM5" s="9">
        <v>95</v>
      </c>
      <c r="AN5" s="9">
        <v>100</v>
      </c>
    </row>
    <row r="6" spans="1:40" ht="19.5" thickBot="1" x14ac:dyDescent="0.3">
      <c r="A6" s="3">
        <v>1979</v>
      </c>
      <c r="B6" s="4"/>
      <c r="C6" s="4"/>
      <c r="D6" s="4"/>
      <c r="E6" s="4"/>
      <c r="F6" s="4">
        <v>5.39</v>
      </c>
      <c r="G6" s="4">
        <v>3.93</v>
      </c>
      <c r="H6" s="4">
        <v>4.0599999999999996</v>
      </c>
      <c r="I6" s="4">
        <v>3.78</v>
      </c>
      <c r="J6" s="4">
        <v>6.18</v>
      </c>
      <c r="K6" s="4">
        <v>3.98</v>
      </c>
      <c r="L6" s="4">
        <v>4.67</v>
      </c>
      <c r="M6" s="4">
        <v>5.19</v>
      </c>
      <c r="R6" t="s">
        <v>23</v>
      </c>
      <c r="S6" t="s">
        <v>24</v>
      </c>
      <c r="T6" t="s">
        <v>25</v>
      </c>
      <c r="U6" t="s">
        <v>26</v>
      </c>
      <c r="X6" s="10" t="s">
        <v>22</v>
      </c>
      <c r="Y6" s="13">
        <v>9.2159999999999993</v>
      </c>
      <c r="Z6" s="13">
        <v>7.899</v>
      </c>
      <c r="AA6" s="13">
        <v>7.2370000000000001</v>
      </c>
      <c r="AB6" s="13">
        <v>6.8209999999999997</v>
      </c>
      <c r="AC6" s="13">
        <v>6.3780000000000001</v>
      </c>
      <c r="AD6" s="13">
        <v>6.0289999999999999</v>
      </c>
      <c r="AE6" s="13">
        <v>5.2690000000000001</v>
      </c>
      <c r="AF6" s="13">
        <v>4.7640000000000002</v>
      </c>
      <c r="AG6" s="13">
        <v>4.306</v>
      </c>
      <c r="AH6" s="13">
        <v>3.895</v>
      </c>
      <c r="AI6" s="13">
        <v>3.7330000000000001</v>
      </c>
      <c r="AJ6" s="13">
        <v>3.4729999999999999</v>
      </c>
      <c r="AK6" s="13">
        <v>3.27</v>
      </c>
      <c r="AL6" s="13">
        <v>3.036</v>
      </c>
      <c r="AM6" s="13">
        <v>2.7440000000000002</v>
      </c>
      <c r="AN6" s="13">
        <v>2.1869999999999998</v>
      </c>
    </row>
    <row r="7" spans="1:40" ht="16.5" thickBot="1" x14ac:dyDescent="0.3">
      <c r="A7" s="5">
        <v>1980</v>
      </c>
      <c r="B7" s="6">
        <v>4.71</v>
      </c>
      <c r="C7" s="6">
        <v>5.37</v>
      </c>
      <c r="D7" s="6">
        <v>6.58</v>
      </c>
      <c r="E7" s="6">
        <v>4.8099999999999996</v>
      </c>
      <c r="F7" s="6">
        <v>4.7300000000000004</v>
      </c>
      <c r="G7" s="6">
        <v>4.57</v>
      </c>
      <c r="H7" s="6">
        <v>4.6100000000000003</v>
      </c>
      <c r="I7" s="6">
        <v>4.3</v>
      </c>
      <c r="J7" s="6">
        <v>5.35</v>
      </c>
      <c r="K7" s="6">
        <v>4.72</v>
      </c>
      <c r="L7" s="6">
        <v>3.9</v>
      </c>
      <c r="M7" s="6"/>
      <c r="R7">
        <f>COUNT(B6:M15)</f>
        <v>107</v>
      </c>
      <c r="S7">
        <f>SQRT(R7)</f>
        <v>10.344080432788601</v>
      </c>
      <c r="T7">
        <f>(MAX(B6:M15)-(MIN(B6:M15)))</f>
        <v>6.66</v>
      </c>
      <c r="U7">
        <f>T7/S7</f>
        <v>0.64384650170441193</v>
      </c>
    </row>
    <row r="8" spans="1:40" ht="16.5" thickBot="1" x14ac:dyDescent="0.3">
      <c r="A8" s="3">
        <v>1981</v>
      </c>
      <c r="B8" s="4">
        <v>6.46</v>
      </c>
      <c r="C8" s="4">
        <v>4.25</v>
      </c>
      <c r="D8" s="4">
        <v>4.1500000000000004</v>
      </c>
      <c r="E8" s="4">
        <v>5.31</v>
      </c>
      <c r="F8" s="4">
        <v>4.26</v>
      </c>
      <c r="G8" s="4">
        <v>4.9000000000000004</v>
      </c>
      <c r="H8" s="4">
        <v>4.09</v>
      </c>
      <c r="I8" s="4">
        <v>4.09</v>
      </c>
      <c r="J8" s="4">
        <v>3.98</v>
      </c>
      <c r="K8" s="4">
        <v>5.68</v>
      </c>
      <c r="L8" s="4">
        <v>5.31</v>
      </c>
      <c r="M8" s="4">
        <v>5.42</v>
      </c>
    </row>
    <row r="9" spans="1:40" ht="16.5" thickBot="1" x14ac:dyDescent="0.3">
      <c r="A9" s="5">
        <v>1982</v>
      </c>
      <c r="B9" s="6">
        <v>4.71</v>
      </c>
      <c r="C9" s="6">
        <v>4.93</v>
      </c>
      <c r="D9" s="6">
        <v>5.63</v>
      </c>
      <c r="E9" s="6">
        <v>4.4000000000000004</v>
      </c>
      <c r="F9" s="6">
        <v>4.25</v>
      </c>
      <c r="G9" s="6">
        <v>6.03</v>
      </c>
      <c r="H9" s="6">
        <v>5.5</v>
      </c>
      <c r="I9" s="6">
        <v>4.54</v>
      </c>
      <c r="J9" s="6"/>
      <c r="K9" s="6"/>
      <c r="L9" s="6"/>
      <c r="M9" s="6"/>
      <c r="P9" t="s">
        <v>14</v>
      </c>
      <c r="Q9" s="68" t="s">
        <v>15</v>
      </c>
      <c r="R9" s="68"/>
      <c r="S9" t="s">
        <v>16</v>
      </c>
      <c r="T9" t="s">
        <v>17</v>
      </c>
      <c r="U9" t="s">
        <v>18</v>
      </c>
      <c r="V9" t="s">
        <v>19</v>
      </c>
    </row>
    <row r="10" spans="1:40" ht="16.5" thickBot="1" x14ac:dyDescent="0.3">
      <c r="A10" s="3">
        <v>1984</v>
      </c>
      <c r="B10" s="4"/>
      <c r="C10" s="4"/>
      <c r="D10" s="4">
        <v>6.22</v>
      </c>
      <c r="E10" s="4">
        <v>6.08</v>
      </c>
      <c r="F10" s="4">
        <v>5.87</v>
      </c>
      <c r="G10" s="4">
        <v>5.27</v>
      </c>
      <c r="H10" s="4">
        <v>5.12</v>
      </c>
      <c r="I10" s="4">
        <v>5.68</v>
      </c>
      <c r="J10" s="4">
        <v>5.96</v>
      </c>
      <c r="K10" s="4">
        <v>5.0599999999999996</v>
      </c>
      <c r="L10" s="4"/>
      <c r="M10" s="4">
        <v>7.17</v>
      </c>
      <c r="P10">
        <v>11</v>
      </c>
      <c r="Q10" s="7">
        <f>MAX(B6:M15)</f>
        <v>10.44</v>
      </c>
      <c r="R10" s="7">
        <f>Q10 -$U$7</f>
        <v>9.7961534982955882</v>
      </c>
      <c r="S10">
        <f>COUNTIFS($B$6:$M$15,"&lt;=" &amp; Q10,$B$6:$M$15,"&gt;" &amp; R10)</f>
        <v>2</v>
      </c>
      <c r="T10">
        <f>S10/$R$7</f>
        <v>1.8691588785046728E-2</v>
      </c>
      <c r="U10">
        <f>T10</f>
        <v>1.8691588785046728E-2</v>
      </c>
      <c r="V10">
        <f>100*U10</f>
        <v>1.8691588785046727</v>
      </c>
    </row>
    <row r="11" spans="1:40" ht="16.5" thickBot="1" x14ac:dyDescent="0.3">
      <c r="A11" s="5">
        <v>1985</v>
      </c>
      <c r="B11" s="6">
        <v>7.34</v>
      </c>
      <c r="C11" s="6">
        <v>5.86</v>
      </c>
      <c r="D11" s="6">
        <v>6.96</v>
      </c>
      <c r="E11" s="6">
        <v>6.59</v>
      </c>
      <c r="F11" s="6">
        <v>6.21</v>
      </c>
      <c r="G11" s="6">
        <v>5.6</v>
      </c>
      <c r="H11" s="6">
        <v>5.09</v>
      </c>
      <c r="I11" s="6">
        <v>5.1100000000000003</v>
      </c>
      <c r="J11" s="6">
        <v>5.1100000000000003</v>
      </c>
      <c r="K11" s="6">
        <v>4.5999999999999996</v>
      </c>
      <c r="L11" s="6">
        <v>5.61</v>
      </c>
      <c r="M11" s="6">
        <v>5.31</v>
      </c>
      <c r="P11">
        <v>10</v>
      </c>
      <c r="Q11" s="7">
        <f t="shared" ref="Q11:Q20" si="0">R10</f>
        <v>9.7961534982955882</v>
      </c>
      <c r="R11" s="7">
        <f t="shared" ref="R11:R20" si="1">Q11 -$U$7</f>
        <v>9.152306996591177</v>
      </c>
      <c r="S11">
        <f t="shared" ref="S11:S20" si="2">COUNTIFS($B$6:$M$15,"&lt;=" &amp; Q11,$B$6:$M$15,"&gt;" &amp; R11)</f>
        <v>2</v>
      </c>
      <c r="T11">
        <f t="shared" ref="T11:T20" si="3">S11/$R$7</f>
        <v>1.8691588785046728E-2</v>
      </c>
      <c r="U11">
        <f>SUM(U10,T11)</f>
        <v>3.7383177570093455E-2</v>
      </c>
      <c r="V11">
        <f t="shared" ref="V11:V20" si="4">100*U11</f>
        <v>3.7383177570093453</v>
      </c>
    </row>
    <row r="12" spans="1:40" ht="16.5" thickBot="1" x14ac:dyDescent="0.3">
      <c r="A12" s="3">
        <v>1986</v>
      </c>
      <c r="B12" s="4">
        <v>6.12</v>
      </c>
      <c r="C12" s="4">
        <v>8.3000000000000007</v>
      </c>
      <c r="D12" s="4">
        <v>6.82</v>
      </c>
      <c r="E12" s="4">
        <v>5.62</v>
      </c>
      <c r="F12" s="4">
        <v>5.97</v>
      </c>
      <c r="G12" s="4">
        <v>5.05</v>
      </c>
      <c r="H12" s="4">
        <v>4.84</v>
      </c>
      <c r="I12" s="4">
        <v>6.63</v>
      </c>
      <c r="J12" s="4">
        <v>5.01</v>
      </c>
      <c r="K12" s="4">
        <v>4.92</v>
      </c>
      <c r="L12" s="4">
        <v>4.5599999999999996</v>
      </c>
      <c r="M12" s="4"/>
      <c r="P12">
        <v>9</v>
      </c>
      <c r="Q12" s="7">
        <f t="shared" si="0"/>
        <v>9.152306996591177</v>
      </c>
      <c r="R12" s="7">
        <f t="shared" si="1"/>
        <v>8.5084604948867657</v>
      </c>
      <c r="S12">
        <f t="shared" si="2"/>
        <v>0</v>
      </c>
      <c r="T12">
        <f t="shared" si="3"/>
        <v>0</v>
      </c>
      <c r="U12">
        <f t="shared" ref="U12:U20" si="5">SUM(U11,T12)</f>
        <v>3.7383177570093455E-2</v>
      </c>
      <c r="V12">
        <f t="shared" si="4"/>
        <v>3.7383177570093453</v>
      </c>
    </row>
    <row r="13" spans="1:40" ht="16.5" thickBot="1" x14ac:dyDescent="0.3">
      <c r="A13" s="5">
        <v>1987</v>
      </c>
      <c r="B13" s="6">
        <v>6.78</v>
      </c>
      <c r="C13" s="6">
        <v>9.68</v>
      </c>
      <c r="D13" s="6">
        <v>6.3</v>
      </c>
      <c r="E13" s="6">
        <v>5.65</v>
      </c>
      <c r="F13" s="6">
        <v>8.3699999999999992</v>
      </c>
      <c r="G13" s="6">
        <v>6.96</v>
      </c>
      <c r="H13" s="6">
        <v>5.78</v>
      </c>
      <c r="I13" s="6">
        <v>5.26</v>
      </c>
      <c r="J13" s="6">
        <v>6.01</v>
      </c>
      <c r="K13" s="6">
        <v>5.48</v>
      </c>
      <c r="L13" s="6">
        <v>7.22</v>
      </c>
      <c r="M13" s="6">
        <v>5.86</v>
      </c>
      <c r="P13">
        <v>8</v>
      </c>
      <c r="Q13" s="7">
        <f t="shared" si="0"/>
        <v>8.5084604948867657</v>
      </c>
      <c r="R13" s="7">
        <f t="shared" si="1"/>
        <v>7.8646139931823535</v>
      </c>
      <c r="S13">
        <f t="shared" si="2"/>
        <v>5</v>
      </c>
      <c r="T13">
        <f t="shared" si="3"/>
        <v>4.6728971962616821E-2</v>
      </c>
      <c r="U13">
        <f t="shared" si="5"/>
        <v>8.4112149532710276E-2</v>
      </c>
      <c r="V13">
        <f t="shared" si="4"/>
        <v>8.4112149532710276</v>
      </c>
    </row>
    <row r="14" spans="1:40" ht="16.5" thickBot="1" x14ac:dyDescent="0.3">
      <c r="A14" s="3">
        <v>1988</v>
      </c>
      <c r="B14" s="4">
        <v>7.36</v>
      </c>
      <c r="C14" s="4">
        <v>7.3</v>
      </c>
      <c r="D14" s="4">
        <v>8.09</v>
      </c>
      <c r="E14" s="4">
        <v>7.65</v>
      </c>
      <c r="F14" s="4">
        <v>7.21</v>
      </c>
      <c r="G14" s="4">
        <v>6.49</v>
      </c>
      <c r="H14" s="4">
        <v>5.74</v>
      </c>
      <c r="I14" s="4">
        <v>5.44</v>
      </c>
      <c r="J14" s="4">
        <v>5.29</v>
      </c>
      <c r="K14" s="4">
        <v>7.37</v>
      </c>
      <c r="L14" s="4">
        <v>6.49</v>
      </c>
      <c r="M14" s="4">
        <v>5.38</v>
      </c>
      <c r="P14">
        <v>7</v>
      </c>
      <c r="Q14" s="7">
        <f t="shared" si="0"/>
        <v>7.8646139931823535</v>
      </c>
      <c r="R14" s="7">
        <f t="shared" si="1"/>
        <v>7.2207674914779414</v>
      </c>
      <c r="S14">
        <f t="shared" si="2"/>
        <v>7</v>
      </c>
      <c r="T14">
        <f t="shared" si="3"/>
        <v>6.5420560747663545E-2</v>
      </c>
      <c r="U14">
        <f t="shared" si="5"/>
        <v>0.14953271028037382</v>
      </c>
      <c r="V14">
        <f t="shared" si="4"/>
        <v>14.953271028037381</v>
      </c>
    </row>
    <row r="15" spans="1:40" ht="16.5" thickBot="1" x14ac:dyDescent="0.3">
      <c r="A15" s="5">
        <v>1989</v>
      </c>
      <c r="B15" s="6">
        <v>9.25</v>
      </c>
      <c r="C15" s="6">
        <v>10.29</v>
      </c>
      <c r="D15" s="6">
        <v>8.01</v>
      </c>
      <c r="E15" s="6">
        <v>7.24</v>
      </c>
      <c r="F15" s="6">
        <v>6.62</v>
      </c>
      <c r="G15" s="6">
        <v>7.16</v>
      </c>
      <c r="H15" s="6">
        <v>6.86</v>
      </c>
      <c r="I15" s="6">
        <v>7.33</v>
      </c>
      <c r="J15" s="6">
        <v>7.94</v>
      </c>
      <c r="K15" s="6">
        <v>6.46</v>
      </c>
      <c r="L15" s="6">
        <v>6.62</v>
      </c>
      <c r="M15" s="6">
        <v>10.44</v>
      </c>
      <c r="P15">
        <v>6</v>
      </c>
      <c r="Q15" s="7">
        <f t="shared" si="0"/>
        <v>7.2207674914779414</v>
      </c>
      <c r="R15" s="7">
        <f t="shared" si="1"/>
        <v>6.5769209897735292</v>
      </c>
      <c r="S15">
        <f t="shared" si="2"/>
        <v>14</v>
      </c>
      <c r="T15">
        <f t="shared" si="3"/>
        <v>0.13084112149532709</v>
      </c>
      <c r="U15">
        <f t="shared" si="5"/>
        <v>0.28037383177570091</v>
      </c>
      <c r="V15">
        <f t="shared" si="4"/>
        <v>28.037383177570092</v>
      </c>
    </row>
    <row r="16" spans="1:40" ht="16.5" thickBot="1" x14ac:dyDescent="0.3">
      <c r="A16" s="3">
        <v>1990</v>
      </c>
      <c r="B16" s="4">
        <v>14.98</v>
      </c>
      <c r="C16" s="4">
        <v>8.17</v>
      </c>
      <c r="D16" s="4">
        <v>8.4700000000000006</v>
      </c>
      <c r="E16" s="4">
        <v>7.47</v>
      </c>
      <c r="F16" s="4">
        <v>7.61</v>
      </c>
      <c r="G16" s="4">
        <v>6.79</v>
      </c>
      <c r="H16" s="4">
        <v>7.38</v>
      </c>
      <c r="I16" s="4">
        <v>7.4</v>
      </c>
      <c r="J16" s="4">
        <v>6.81</v>
      </c>
      <c r="K16" s="4">
        <v>6.91</v>
      </c>
      <c r="L16" s="4">
        <v>7.3</v>
      </c>
      <c r="M16" s="4">
        <v>6.6</v>
      </c>
      <c r="P16">
        <v>5</v>
      </c>
      <c r="Q16" s="7">
        <f t="shared" si="0"/>
        <v>6.5769209897735292</v>
      </c>
      <c r="R16" s="7">
        <f t="shared" si="1"/>
        <v>5.9330744880691171</v>
      </c>
      <c r="S16">
        <f t="shared" si="2"/>
        <v>14</v>
      </c>
      <c r="T16">
        <f t="shared" si="3"/>
        <v>0.13084112149532709</v>
      </c>
      <c r="U16">
        <f t="shared" si="5"/>
        <v>0.41121495327102797</v>
      </c>
      <c r="V16">
        <f t="shared" si="4"/>
        <v>41.121495327102799</v>
      </c>
    </row>
    <row r="17" spans="1:41" ht="16.5" thickBot="1" x14ac:dyDescent="0.3">
      <c r="A17" s="5">
        <v>1991</v>
      </c>
      <c r="B17" s="6">
        <v>7.87</v>
      </c>
      <c r="C17" s="6">
        <v>10.31</v>
      </c>
      <c r="D17" s="6">
        <v>7.81</v>
      </c>
      <c r="E17" s="6">
        <v>7.5</v>
      </c>
      <c r="F17" s="6">
        <v>6.3</v>
      </c>
      <c r="G17" s="6">
        <v>6.73</v>
      </c>
      <c r="H17" s="6">
        <v>6.17</v>
      </c>
      <c r="I17" s="6">
        <v>5.72</v>
      </c>
      <c r="J17" s="6">
        <v>5.45</v>
      </c>
      <c r="K17" s="6">
        <v>6.54</v>
      </c>
      <c r="L17" s="6">
        <v>5.81</v>
      </c>
      <c r="M17" s="6">
        <v>7.39</v>
      </c>
      <c r="P17">
        <v>4</v>
      </c>
      <c r="Q17" s="7">
        <f t="shared" si="0"/>
        <v>5.9330744880691171</v>
      </c>
      <c r="R17" s="7">
        <f t="shared" si="1"/>
        <v>5.2892279863647049</v>
      </c>
      <c r="S17">
        <f t="shared" si="2"/>
        <v>24</v>
      </c>
      <c r="T17">
        <f t="shared" si="3"/>
        <v>0.22429906542056074</v>
      </c>
      <c r="U17">
        <f t="shared" si="5"/>
        <v>0.63551401869158874</v>
      </c>
      <c r="V17">
        <f t="shared" si="4"/>
        <v>63.551401869158873</v>
      </c>
    </row>
    <row r="18" spans="1:41" ht="16.5" thickBot="1" x14ac:dyDescent="0.3">
      <c r="A18" s="3">
        <v>1992</v>
      </c>
      <c r="B18" s="4">
        <v>5.37</v>
      </c>
      <c r="C18" s="4">
        <v>6.43</v>
      </c>
      <c r="D18" s="4">
        <v>7.21</v>
      </c>
      <c r="E18" s="4">
        <v>8.91</v>
      </c>
      <c r="F18" s="4">
        <v>9.52</v>
      </c>
      <c r="G18" s="4">
        <v>7.17</v>
      </c>
      <c r="H18" s="4">
        <v>6.86</v>
      </c>
      <c r="I18" s="4">
        <v>6.63</v>
      </c>
      <c r="J18" s="4">
        <v>9.66</v>
      </c>
      <c r="K18" s="4">
        <v>7.66</v>
      </c>
      <c r="L18" s="4">
        <v>7.88</v>
      </c>
      <c r="M18" s="4">
        <v>6.49</v>
      </c>
      <c r="P18">
        <v>3</v>
      </c>
      <c r="Q18" s="7">
        <f t="shared" si="0"/>
        <v>5.2892279863647049</v>
      </c>
      <c r="R18" s="7">
        <f t="shared" si="1"/>
        <v>4.6453814846602928</v>
      </c>
      <c r="S18">
        <f t="shared" si="2"/>
        <v>20</v>
      </c>
      <c r="T18">
        <f t="shared" si="3"/>
        <v>0.18691588785046728</v>
      </c>
      <c r="U18">
        <f t="shared" si="5"/>
        <v>0.82242990654205606</v>
      </c>
      <c r="V18">
        <f t="shared" si="4"/>
        <v>82.242990654205599</v>
      </c>
    </row>
    <row r="19" spans="1:41" ht="16.5" thickBot="1" x14ac:dyDescent="0.3">
      <c r="A19" s="5">
        <v>1993</v>
      </c>
      <c r="B19" s="6">
        <v>6.78</v>
      </c>
      <c r="C19" s="6">
        <v>12.64</v>
      </c>
      <c r="D19" s="6">
        <v>8.26</v>
      </c>
      <c r="E19" s="6">
        <v>7.84</v>
      </c>
      <c r="F19" s="6">
        <v>7.23</v>
      </c>
      <c r="G19" s="6">
        <v>7.87</v>
      </c>
      <c r="H19" s="6">
        <v>6.56</v>
      </c>
      <c r="I19" s="6">
        <v>6.81</v>
      </c>
      <c r="J19" s="6">
        <v>6.54</v>
      </c>
      <c r="K19" s="6">
        <v>6.87</v>
      </c>
      <c r="L19" s="6">
        <v>5.98</v>
      </c>
      <c r="M19" s="6">
        <v>6.48</v>
      </c>
      <c r="P19">
        <v>2</v>
      </c>
      <c r="Q19" s="7">
        <f t="shared" si="0"/>
        <v>4.6453814846602928</v>
      </c>
      <c r="R19" s="7">
        <f t="shared" si="1"/>
        <v>4.0015349829558806</v>
      </c>
      <c r="S19">
        <f t="shared" si="2"/>
        <v>14</v>
      </c>
      <c r="T19">
        <f t="shared" si="3"/>
        <v>0.13084112149532709</v>
      </c>
      <c r="U19">
        <f t="shared" si="5"/>
        <v>0.95327102803738317</v>
      </c>
      <c r="V19">
        <f t="shared" si="4"/>
        <v>95.327102803738313</v>
      </c>
    </row>
    <row r="20" spans="1:41" ht="16.5" thickBot="1" x14ac:dyDescent="0.3">
      <c r="A20" s="3">
        <v>1994</v>
      </c>
      <c r="B20" s="4">
        <v>8.17</v>
      </c>
      <c r="C20" s="4"/>
      <c r="D20" s="4">
        <v>7.14</v>
      </c>
      <c r="E20" s="4">
        <v>7.18</v>
      </c>
      <c r="F20" s="4">
        <v>6.41</v>
      </c>
      <c r="G20" s="4">
        <v>5.69</v>
      </c>
      <c r="H20" s="4">
        <v>5.32</v>
      </c>
      <c r="I20" s="4">
        <v>5.03</v>
      </c>
      <c r="J20" s="4">
        <v>4.78</v>
      </c>
      <c r="K20" s="4">
        <v>5.19</v>
      </c>
      <c r="L20" s="4">
        <v>5.66</v>
      </c>
      <c r="M20" s="4">
        <v>5.93</v>
      </c>
      <c r="P20">
        <v>1</v>
      </c>
      <c r="Q20" s="7">
        <f t="shared" si="0"/>
        <v>4.0015349829558806</v>
      </c>
      <c r="R20" s="7">
        <f t="shared" si="1"/>
        <v>3.3576884812514685</v>
      </c>
      <c r="S20">
        <f t="shared" si="2"/>
        <v>5</v>
      </c>
      <c r="T20">
        <f t="shared" si="3"/>
        <v>4.6728971962616821E-2</v>
      </c>
      <c r="U20">
        <f t="shared" si="5"/>
        <v>1</v>
      </c>
      <c r="V20">
        <f t="shared" si="4"/>
        <v>100</v>
      </c>
    </row>
    <row r="21" spans="1:41" ht="16.5" thickBot="1" x14ac:dyDescent="0.3">
      <c r="A21" s="5">
        <v>1995</v>
      </c>
      <c r="B21" s="6">
        <v>7.62</v>
      </c>
      <c r="C21" s="6">
        <v>10.44</v>
      </c>
      <c r="D21" s="6">
        <v>6.53</v>
      </c>
      <c r="E21" s="6">
        <v>7.43</v>
      </c>
      <c r="F21" s="6">
        <v>6.67</v>
      </c>
      <c r="G21" s="6">
        <v>6.26</v>
      </c>
      <c r="H21" s="6">
        <v>6.26</v>
      </c>
      <c r="I21" s="6">
        <v>5.82</v>
      </c>
      <c r="J21" s="6">
        <v>5.83</v>
      </c>
      <c r="K21" s="6">
        <v>7.49</v>
      </c>
      <c r="L21" s="6">
        <v>5.83</v>
      </c>
      <c r="M21" s="6">
        <v>6.46</v>
      </c>
      <c r="Q21" s="7"/>
      <c r="R21" s="7"/>
    </row>
    <row r="22" spans="1:41" ht="16.5" thickBot="1" x14ac:dyDescent="0.3">
      <c r="A22" s="3">
        <v>1996</v>
      </c>
      <c r="B22" s="4">
        <v>7.71</v>
      </c>
      <c r="C22" s="4">
        <v>7.61</v>
      </c>
      <c r="D22" s="4">
        <v>9.93</v>
      </c>
      <c r="E22" s="4">
        <v>7.24</v>
      </c>
      <c r="F22" s="4">
        <v>6.98</v>
      </c>
      <c r="G22" s="4">
        <v>6.46</v>
      </c>
      <c r="H22" s="4">
        <v>6.35</v>
      </c>
      <c r="I22" s="4">
        <v>6.19</v>
      </c>
      <c r="J22" s="4">
        <v>6.8</v>
      </c>
      <c r="K22" s="4">
        <v>7.09</v>
      </c>
      <c r="L22" s="4">
        <v>7.08</v>
      </c>
      <c r="M22" s="4">
        <v>8.86</v>
      </c>
      <c r="Q22" s="7"/>
      <c r="R22" s="7"/>
    </row>
    <row r="23" spans="1:41" ht="16.5" thickBot="1" x14ac:dyDescent="0.3">
      <c r="A23" s="5">
        <v>1997</v>
      </c>
      <c r="B23" s="6">
        <v>15.75</v>
      </c>
      <c r="C23" s="6">
        <v>14.2</v>
      </c>
      <c r="D23" s="6">
        <v>9.43</v>
      </c>
      <c r="E23" s="6">
        <v>9.4</v>
      </c>
      <c r="F23" s="6">
        <v>8.77</v>
      </c>
      <c r="G23" s="6">
        <v>11.6</v>
      </c>
      <c r="H23" s="6">
        <v>8.44</v>
      </c>
      <c r="I23" s="6">
        <v>7.8</v>
      </c>
      <c r="J23" s="6">
        <v>7.45</v>
      </c>
      <c r="K23" s="6">
        <v>8.1199999999999992</v>
      </c>
      <c r="L23" s="6">
        <v>8.9700000000000006</v>
      </c>
      <c r="M23" s="6">
        <v>7.77</v>
      </c>
      <c r="Q23" s="7"/>
      <c r="R23" s="7"/>
    </row>
    <row r="24" spans="1:41" ht="16.5" thickBot="1" x14ac:dyDescent="0.3">
      <c r="A24" s="3">
        <v>1998</v>
      </c>
      <c r="B24" s="4"/>
      <c r="C24" s="4"/>
      <c r="D24" s="4">
        <v>8.91</v>
      </c>
      <c r="E24" s="4">
        <v>9.64</v>
      </c>
      <c r="F24" s="4">
        <v>9.1300000000000008</v>
      </c>
      <c r="G24" s="4">
        <v>8.07</v>
      </c>
      <c r="H24" s="4">
        <v>7.62</v>
      </c>
      <c r="I24" s="4">
        <v>9.02</v>
      </c>
      <c r="J24" s="4">
        <v>8.42</v>
      </c>
      <c r="K24" s="4">
        <v>9.2100000000000009</v>
      </c>
      <c r="L24" s="4">
        <v>7.45</v>
      </c>
      <c r="M24" s="4">
        <v>9.4</v>
      </c>
      <c r="Q24" s="7"/>
      <c r="R24" s="7"/>
    </row>
    <row r="25" spans="1:41" ht="16.5" thickBot="1" x14ac:dyDescent="0.3">
      <c r="A25" s="5">
        <v>1999</v>
      </c>
      <c r="B25" s="6">
        <v>12.95</v>
      </c>
      <c r="C25" s="6">
        <v>14.57</v>
      </c>
      <c r="D25" s="6">
        <v>11.22</v>
      </c>
      <c r="E25" s="6">
        <v>9.7100000000000009</v>
      </c>
      <c r="F25" s="6">
        <v>9.3699999999999992</v>
      </c>
      <c r="G25" s="6">
        <v>9.3800000000000008</v>
      </c>
      <c r="H25" s="6">
        <v>8.24</v>
      </c>
      <c r="I25" s="6">
        <v>7.65</v>
      </c>
      <c r="J25" s="6">
        <v>7.44</v>
      </c>
      <c r="K25" s="6">
        <v>7.03</v>
      </c>
      <c r="L25" s="6">
        <v>6.95</v>
      </c>
      <c r="M25" s="6">
        <v>8.19</v>
      </c>
      <c r="Q25" s="7"/>
      <c r="R25" s="7"/>
    </row>
    <row r="26" spans="1:41" ht="16.5" thickBot="1" x14ac:dyDescent="0.3">
      <c r="A26" s="3">
        <v>2000</v>
      </c>
      <c r="B26" s="4">
        <v>8.17</v>
      </c>
      <c r="C26" s="4">
        <v>13.46</v>
      </c>
      <c r="D26" s="4">
        <v>10.4</v>
      </c>
      <c r="E26" s="4">
        <v>8.0500000000000007</v>
      </c>
      <c r="F26" s="4">
        <v>7.69</v>
      </c>
      <c r="G26" s="4">
        <v>7.48</v>
      </c>
      <c r="H26" s="4">
        <v>8.0399999999999991</v>
      </c>
      <c r="I26" s="4"/>
      <c r="J26" s="4">
        <v>8.91</v>
      </c>
      <c r="K26" s="4">
        <v>7.49</v>
      </c>
      <c r="L26" s="4">
        <v>8.59</v>
      </c>
      <c r="M26" s="4">
        <v>8.27</v>
      </c>
      <c r="Q26" s="7"/>
      <c r="R26" s="7"/>
    </row>
    <row r="27" spans="1:41" ht="16.5" thickBot="1" x14ac:dyDescent="0.3">
      <c r="A27" s="5">
        <v>2001</v>
      </c>
      <c r="B27" s="6">
        <v>7.81</v>
      </c>
      <c r="C27" s="6">
        <v>11.13</v>
      </c>
      <c r="D27" s="6">
        <v>8.08</v>
      </c>
      <c r="E27" s="6">
        <v>7.5</v>
      </c>
      <c r="F27" s="6">
        <v>8.25</v>
      </c>
      <c r="G27" s="6">
        <v>7.47</v>
      </c>
      <c r="H27" s="6">
        <v>7.2</v>
      </c>
      <c r="I27" s="6">
        <v>6.81</v>
      </c>
      <c r="J27" s="6">
        <v>6.97</v>
      </c>
      <c r="K27" s="6">
        <v>6.93</v>
      </c>
      <c r="L27" s="6">
        <v>7.14</v>
      </c>
      <c r="M27" s="6">
        <v>8.15</v>
      </c>
      <c r="Q27" s="7"/>
      <c r="R27" s="7"/>
    </row>
    <row r="28" spans="1:41" ht="16.5" thickBot="1" x14ac:dyDescent="0.3">
      <c r="A28" s="3">
        <v>2002</v>
      </c>
      <c r="B28" s="4">
        <v>8.7899999999999991</v>
      </c>
      <c r="C28" s="4">
        <v>8.5299999999999994</v>
      </c>
      <c r="D28" s="4">
        <v>7.25</v>
      </c>
      <c r="E28" s="4">
        <v>6.49</v>
      </c>
      <c r="F28" s="4">
        <v>8.8000000000000007</v>
      </c>
      <c r="G28" s="4">
        <v>6.69</v>
      </c>
      <c r="H28" s="4">
        <v>6.92</v>
      </c>
      <c r="I28" s="4">
        <v>6.74</v>
      </c>
      <c r="J28" s="4">
        <v>6.76</v>
      </c>
      <c r="K28" s="4">
        <v>6.19</v>
      </c>
      <c r="L28" s="4">
        <v>6.97</v>
      </c>
      <c r="M28" s="4">
        <v>8.18</v>
      </c>
      <c r="Q28" s="7"/>
      <c r="R28" s="7"/>
    </row>
    <row r="29" spans="1:41" ht="16.5" thickBot="1" x14ac:dyDescent="0.3">
      <c r="A29" s="5">
        <v>2003</v>
      </c>
      <c r="B29" s="6">
        <v>10.050000000000001</v>
      </c>
      <c r="C29" s="6">
        <v>10.17</v>
      </c>
      <c r="D29" s="6">
        <v>8.0299999999999994</v>
      </c>
      <c r="E29" s="6">
        <v>8.4</v>
      </c>
      <c r="F29" s="6">
        <v>7.07</v>
      </c>
      <c r="G29" s="6">
        <v>7.54</v>
      </c>
      <c r="H29" s="6">
        <v>6.85</v>
      </c>
      <c r="I29" s="6">
        <v>6.73</v>
      </c>
      <c r="J29" s="6">
        <v>6.75</v>
      </c>
      <c r="K29" s="6">
        <v>6.43</v>
      </c>
      <c r="L29" s="6">
        <v>6.23</v>
      </c>
      <c r="M29" s="6">
        <v>6.28</v>
      </c>
      <c r="Q29" s="7"/>
      <c r="R29" s="7"/>
    </row>
    <row r="30" spans="1:41" ht="16.5" thickBot="1" x14ac:dyDescent="0.3">
      <c r="A30" s="3">
        <v>2004</v>
      </c>
      <c r="B30" s="4">
        <v>6.77</v>
      </c>
      <c r="C30" s="4">
        <v>7.09</v>
      </c>
      <c r="D30" s="4">
        <v>6.67</v>
      </c>
      <c r="E30" s="4">
        <v>6.41</v>
      </c>
      <c r="F30" s="4">
        <v>7.9</v>
      </c>
      <c r="G30" s="4">
        <v>7.66</v>
      </c>
      <c r="H30" s="4">
        <v>7.09</v>
      </c>
      <c r="I30" s="4">
        <v>6.35</v>
      </c>
      <c r="J30" s="4">
        <v>6.13</v>
      </c>
      <c r="K30" s="4">
        <v>7.91</v>
      </c>
      <c r="L30" s="4">
        <v>7.98</v>
      </c>
      <c r="M30" s="4">
        <v>7.96</v>
      </c>
      <c r="Q30" s="7"/>
      <c r="R30" s="7"/>
    </row>
    <row r="31" spans="1:41" ht="16.5" thickBot="1" x14ac:dyDescent="0.3">
      <c r="A31" s="5">
        <v>2005</v>
      </c>
      <c r="B31" s="6">
        <v>9.91</v>
      </c>
      <c r="C31" s="6">
        <v>7.43</v>
      </c>
      <c r="D31" s="6">
        <v>7.77</v>
      </c>
      <c r="E31" s="6">
        <v>7</v>
      </c>
      <c r="F31" s="6">
        <v>7</v>
      </c>
      <c r="G31" s="6">
        <v>6.93</v>
      </c>
      <c r="H31" s="6">
        <v>6.53</v>
      </c>
      <c r="I31" s="6">
        <v>6.19</v>
      </c>
      <c r="J31" s="6">
        <v>7.11</v>
      </c>
      <c r="K31" s="6">
        <v>6.89</v>
      </c>
      <c r="L31" s="6">
        <v>6.74</v>
      </c>
      <c r="M31" s="6">
        <v>7.03</v>
      </c>
      <c r="Q31" s="7"/>
    </row>
    <row r="32" spans="1:41" ht="16.5" thickBot="1" x14ac:dyDescent="0.3">
      <c r="A32" s="3">
        <v>2006</v>
      </c>
      <c r="B32" s="4">
        <v>7.37</v>
      </c>
      <c r="C32" s="4">
        <v>9.2799999999999994</v>
      </c>
      <c r="D32" s="4">
        <v>7.33</v>
      </c>
      <c r="E32" s="4">
        <v>6.92</v>
      </c>
      <c r="F32" s="4">
        <v>6.46</v>
      </c>
      <c r="G32" s="4">
        <v>6.32</v>
      </c>
      <c r="H32" s="4">
        <v>6.17</v>
      </c>
      <c r="I32" s="4">
        <v>6.02</v>
      </c>
      <c r="J32" s="4">
        <v>6.31</v>
      </c>
      <c r="K32" s="4">
        <v>6.12</v>
      </c>
      <c r="L32" s="4">
        <v>5.78</v>
      </c>
      <c r="M32" s="4">
        <v>8.16</v>
      </c>
      <c r="Q32" s="7"/>
      <c r="R32" s="7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30" ht="16.5" thickBot="1" x14ac:dyDescent="0.3">
      <c r="A33" s="5">
        <v>2007</v>
      </c>
      <c r="B33" s="6">
        <v>11.47</v>
      </c>
      <c r="C33" s="6">
        <v>9.5399999999999991</v>
      </c>
      <c r="D33" s="6">
        <v>8.32</v>
      </c>
      <c r="E33" s="6">
        <v>7.69</v>
      </c>
      <c r="F33" s="6">
        <v>7.36</v>
      </c>
      <c r="G33" s="6">
        <v>6.91</v>
      </c>
      <c r="H33" s="6">
        <v>9.57</v>
      </c>
      <c r="I33" s="6">
        <v>7.06</v>
      </c>
      <c r="J33" s="6">
        <v>6.38</v>
      </c>
      <c r="K33" s="6">
        <v>6.27</v>
      </c>
      <c r="L33" s="6">
        <v>7.23</v>
      </c>
      <c r="M33" s="6">
        <v>7.1</v>
      </c>
      <c r="Q33" s="7"/>
      <c r="R33" s="7"/>
      <c r="X33" s="11"/>
    </row>
    <row r="34" spans="1:30" ht="16.5" thickBot="1" x14ac:dyDescent="0.3">
      <c r="A34" s="3">
        <v>2008</v>
      </c>
      <c r="B34" s="4">
        <v>7.17</v>
      </c>
      <c r="C34" s="4">
        <v>7.7</v>
      </c>
      <c r="D34" s="4">
        <v>7</v>
      </c>
      <c r="E34" s="4">
        <v>6.37</v>
      </c>
      <c r="F34" s="4">
        <v>7.16</v>
      </c>
      <c r="G34" s="4">
        <v>6.54</v>
      </c>
      <c r="H34" s="4">
        <v>5.99</v>
      </c>
      <c r="I34" s="4">
        <v>6.33</v>
      </c>
      <c r="J34" s="4">
        <v>6.03</v>
      </c>
      <c r="K34" s="4">
        <v>6.28</v>
      </c>
      <c r="L34" s="4">
        <v>6.55</v>
      </c>
      <c r="M34" s="4">
        <v>5.89</v>
      </c>
      <c r="P34" s="67" t="s">
        <v>29</v>
      </c>
      <c r="Q34" s="67"/>
      <c r="R34" s="67"/>
      <c r="S34" s="67"/>
      <c r="T34" s="67"/>
      <c r="U34" s="67"/>
      <c r="V34" s="67"/>
      <c r="X34" s="67" t="s">
        <v>43</v>
      </c>
      <c r="Y34" s="67"/>
      <c r="Z34" s="67"/>
      <c r="AA34" s="67"/>
      <c r="AB34" s="67"/>
      <c r="AC34" s="67"/>
      <c r="AD34" s="67"/>
    </row>
    <row r="35" spans="1:30" ht="16.5" thickBot="1" x14ac:dyDescent="0.3">
      <c r="A35" s="5">
        <v>2009</v>
      </c>
      <c r="B35" s="6">
        <v>9.66</v>
      </c>
      <c r="C35" s="6">
        <v>8.17</v>
      </c>
      <c r="D35" s="6">
        <v>6.82</v>
      </c>
      <c r="E35" s="6">
        <v>6.21</v>
      </c>
      <c r="F35" s="6">
        <v>6.13</v>
      </c>
      <c r="G35" s="6">
        <v>6.29</v>
      </c>
      <c r="H35" s="6">
        <v>7.21</v>
      </c>
      <c r="I35" s="6">
        <v>7.13</v>
      </c>
      <c r="J35" s="6">
        <v>7.33</v>
      </c>
      <c r="K35" s="6">
        <v>9.06</v>
      </c>
      <c r="L35" s="6">
        <v>9.74</v>
      </c>
      <c r="M35" s="6">
        <v>10.79</v>
      </c>
      <c r="R35" t="s">
        <v>23</v>
      </c>
      <c r="S35" t="s">
        <v>24</v>
      </c>
      <c r="T35" t="s">
        <v>25</v>
      </c>
      <c r="U35" t="s">
        <v>26</v>
      </c>
      <c r="Z35" t="s">
        <v>23</v>
      </c>
      <c r="AA35" t="s">
        <v>24</v>
      </c>
      <c r="AB35" t="s">
        <v>25</v>
      </c>
      <c r="AC35" t="s">
        <v>26</v>
      </c>
    </row>
    <row r="36" spans="1:30" ht="16.5" thickBot="1" x14ac:dyDescent="0.3">
      <c r="A36" s="3">
        <v>2010</v>
      </c>
      <c r="B36" s="4"/>
      <c r="C36" s="4">
        <v>11.59</v>
      </c>
      <c r="D36" s="4">
        <v>9.81</v>
      </c>
      <c r="E36" s="4">
        <v>9.1</v>
      </c>
      <c r="F36" s="4">
        <v>8.34</v>
      </c>
      <c r="G36" s="4">
        <v>8.0299999999999994</v>
      </c>
      <c r="H36" s="4">
        <v>7.93</v>
      </c>
      <c r="I36" s="4">
        <v>7.1</v>
      </c>
      <c r="J36" s="4">
        <v>7.8</v>
      </c>
      <c r="K36" s="4">
        <v>8.16</v>
      </c>
      <c r="L36" s="4">
        <v>7.49</v>
      </c>
      <c r="M36" s="4">
        <v>9.51</v>
      </c>
      <c r="R36">
        <f>COUNT(B16:M43)</f>
        <v>327</v>
      </c>
      <c r="S36">
        <f>SQRT(R36)</f>
        <v>18.083141320025124</v>
      </c>
      <c r="T36">
        <f>(MAX(B16:M43)-(MIN(B16:M43)))</f>
        <v>14.049999999999997</v>
      </c>
      <c r="U36">
        <f>T36/S36</f>
        <v>0.77696677537110992</v>
      </c>
      <c r="Z36">
        <f>COUNT(B6:M43)</f>
        <v>434</v>
      </c>
      <c r="AA36">
        <f>SQRT(Z36)</f>
        <v>20.83266665599966</v>
      </c>
      <c r="AB36">
        <f>(MAX(B6:M43)-(MIN(B6:M43)))</f>
        <v>15.049999999999999</v>
      </c>
      <c r="AC36">
        <f>AB36/AA36</f>
        <v>0.72242311790966551</v>
      </c>
    </row>
    <row r="37" spans="1:30" ht="16.5" thickBot="1" x14ac:dyDescent="0.3">
      <c r="A37" s="5">
        <v>2011</v>
      </c>
      <c r="B37" s="6">
        <v>11.84</v>
      </c>
      <c r="C37" s="6">
        <v>13.17</v>
      </c>
      <c r="D37" s="6">
        <v>11.15</v>
      </c>
      <c r="E37" s="6">
        <v>10.11</v>
      </c>
      <c r="F37" s="6">
        <v>8.61</v>
      </c>
      <c r="G37" s="6">
        <v>8.7899999999999991</v>
      </c>
      <c r="H37" s="6">
        <v>8.1999999999999993</v>
      </c>
      <c r="I37" s="6">
        <v>7.96</v>
      </c>
      <c r="J37" s="6">
        <v>7.26</v>
      </c>
      <c r="K37" s="6">
        <v>8.7899999999999991</v>
      </c>
      <c r="L37" s="6">
        <v>7.39</v>
      </c>
      <c r="M37" s="6">
        <v>7.43</v>
      </c>
    </row>
    <row r="38" spans="1:30" ht="16.5" thickBot="1" x14ac:dyDescent="0.3">
      <c r="A38" s="3">
        <v>2012</v>
      </c>
      <c r="B38" s="4">
        <v>9.5500000000000007</v>
      </c>
      <c r="C38" s="4">
        <v>7.5</v>
      </c>
      <c r="D38" s="4">
        <v>7.18</v>
      </c>
      <c r="E38" s="4">
        <v>7.5</v>
      </c>
      <c r="F38" s="4">
        <v>8.01</v>
      </c>
      <c r="G38" s="4">
        <v>10.93</v>
      </c>
      <c r="H38" s="4">
        <v>8.14</v>
      </c>
      <c r="I38" s="4">
        <v>6.86</v>
      </c>
      <c r="J38" s="4">
        <v>7.7</v>
      </c>
      <c r="K38" s="4">
        <v>7.08</v>
      </c>
      <c r="L38" s="4">
        <v>7.85</v>
      </c>
      <c r="M38" s="4">
        <v>9.24</v>
      </c>
      <c r="P38" t="s">
        <v>14</v>
      </c>
      <c r="Q38" s="68" t="s">
        <v>15</v>
      </c>
      <c r="R38" s="68"/>
      <c r="S38" t="s">
        <v>16</v>
      </c>
      <c r="T38" t="s">
        <v>17</v>
      </c>
      <c r="U38" t="s">
        <v>18</v>
      </c>
      <c r="V38" t="s">
        <v>19</v>
      </c>
      <c r="X38" t="s">
        <v>14</v>
      </c>
      <c r="Y38" s="68" t="s">
        <v>15</v>
      </c>
      <c r="Z38" s="68"/>
      <c r="AA38" t="s">
        <v>16</v>
      </c>
      <c r="AB38" t="s">
        <v>17</v>
      </c>
      <c r="AC38" t="s">
        <v>18</v>
      </c>
      <c r="AD38" t="s">
        <v>19</v>
      </c>
    </row>
    <row r="39" spans="1:30" ht="16.5" thickBot="1" x14ac:dyDescent="0.3">
      <c r="A39" s="5">
        <v>2013</v>
      </c>
      <c r="B39" s="6"/>
      <c r="C39" s="6">
        <v>12.61</v>
      </c>
      <c r="D39" s="6">
        <v>10.17</v>
      </c>
      <c r="E39" s="6">
        <v>12.86</v>
      </c>
      <c r="F39" s="6">
        <v>11.31</v>
      </c>
      <c r="G39" s="6">
        <v>13.78</v>
      </c>
      <c r="H39" s="6">
        <v>10.62</v>
      </c>
      <c r="I39" s="6">
        <v>9.16</v>
      </c>
      <c r="J39" s="6">
        <v>9.65</v>
      </c>
      <c r="K39" s="6">
        <v>12.26</v>
      </c>
      <c r="L39" s="6">
        <v>9.4600000000000009</v>
      </c>
      <c r="M39" s="6">
        <v>8.18</v>
      </c>
      <c r="P39">
        <v>19</v>
      </c>
      <c r="Q39" s="7">
        <f>MAX(B16:M43)</f>
        <v>18.829999999999998</v>
      </c>
      <c r="R39" s="7">
        <f>Q39 -$U$36</f>
        <v>18.053033224628887</v>
      </c>
      <c r="S39">
        <f>COUNTIFS($B$16:$M$43,"&lt;=" &amp; Q39,$B$16:$M$43,"&gt;" &amp; R39)</f>
        <v>4</v>
      </c>
      <c r="T39">
        <f>S39/$R$36</f>
        <v>1.2232415902140673E-2</v>
      </c>
      <c r="U39">
        <f>T39</f>
        <v>1.2232415902140673E-2</v>
      </c>
      <c r="V39">
        <f>100*U39</f>
        <v>1.2232415902140672</v>
      </c>
      <c r="X39">
        <v>21</v>
      </c>
      <c r="Y39" s="7">
        <f>MAX(B6:M43)</f>
        <v>18.829999999999998</v>
      </c>
      <c r="Z39" s="7">
        <f>Y39 -$AC$36</f>
        <v>18.107576882090331</v>
      </c>
      <c r="AA39">
        <f>COUNTIFS($B$6:$M$53,"&lt;=" &amp; Y39,$B$6:$M$53,"&gt;" &amp; Z39)</f>
        <v>4</v>
      </c>
      <c r="AB39">
        <f t="shared" ref="AB39:AB59" si="6">AA39/$Z$36</f>
        <v>9.2165898617511521E-3</v>
      </c>
      <c r="AC39">
        <f>AB39</f>
        <v>9.2165898617511521E-3</v>
      </c>
      <c r="AD39">
        <f>100*AC39</f>
        <v>0.92165898617511521</v>
      </c>
    </row>
    <row r="40" spans="1:30" ht="16.5" thickBot="1" x14ac:dyDescent="0.3">
      <c r="A40" s="3">
        <v>2014</v>
      </c>
      <c r="B40" s="4">
        <v>9.3000000000000007</v>
      </c>
      <c r="C40" s="4">
        <v>8.83</v>
      </c>
      <c r="D40" s="4">
        <v>8.61</v>
      </c>
      <c r="E40" s="4">
        <v>8.49</v>
      </c>
      <c r="F40" s="4">
        <v>8.24</v>
      </c>
      <c r="G40" s="4">
        <v>7.53</v>
      </c>
      <c r="H40" s="4">
        <v>7.76</v>
      </c>
      <c r="I40" s="4">
        <v>7.09</v>
      </c>
      <c r="J40" s="4">
        <v>7.63</v>
      </c>
      <c r="K40" s="4">
        <v>7.27</v>
      </c>
      <c r="L40" s="4">
        <v>7.71</v>
      </c>
      <c r="M40" s="4">
        <v>10.18</v>
      </c>
      <c r="P40">
        <v>18</v>
      </c>
      <c r="Q40" s="7">
        <f t="shared" ref="Q40:Q57" si="7">R39</f>
        <v>18.053033224628887</v>
      </c>
      <c r="R40" s="7">
        <f>Q40 -$U$36</f>
        <v>17.276066449257776</v>
      </c>
      <c r="S40">
        <f t="shared" ref="S40:S57" si="8">COUNTIFS($B$16:$M$43,"&lt;=" &amp; Q40,$B$16:$M$43,"&gt;" &amp; R40)</f>
        <v>0</v>
      </c>
      <c r="T40">
        <f t="shared" ref="T40:T57" si="9">S40/$R$36</f>
        <v>0</v>
      </c>
      <c r="U40">
        <f>SUM(U39,T40)</f>
        <v>1.2232415902140673E-2</v>
      </c>
      <c r="V40">
        <f t="shared" ref="V40:V57" si="10">100*U40</f>
        <v>1.2232415902140672</v>
      </c>
      <c r="X40">
        <v>20</v>
      </c>
      <c r="Y40" s="7">
        <f>Z39</f>
        <v>18.107576882090331</v>
      </c>
      <c r="Z40" s="7">
        <f t="shared" ref="Z40:Z59" si="11">Y40 -$AC$36</f>
        <v>17.385153764180664</v>
      </c>
      <c r="AA40">
        <f t="shared" ref="AA40:AA59" si="12">COUNTIFS($B$6:$M$53,"&lt;=" &amp; Y40,$B$6:$M$53,"&gt;" &amp; Z40)</f>
        <v>0</v>
      </c>
      <c r="AB40">
        <f t="shared" si="6"/>
        <v>0</v>
      </c>
      <c r="AC40">
        <f>SUM(AC39,AB40)</f>
        <v>9.2165898617511521E-3</v>
      </c>
      <c r="AD40">
        <f t="shared" ref="AD40:AD58" si="13">100*AC40</f>
        <v>0.92165898617511521</v>
      </c>
    </row>
    <row r="41" spans="1:30" ht="16.5" thickBot="1" x14ac:dyDescent="0.3">
      <c r="A41" s="5">
        <v>2015</v>
      </c>
      <c r="B41" s="6">
        <v>8.24</v>
      </c>
      <c r="C41" s="6">
        <v>11.86</v>
      </c>
      <c r="D41" s="6">
        <v>13.59</v>
      </c>
      <c r="E41" s="6"/>
      <c r="F41" s="6">
        <v>11.6</v>
      </c>
      <c r="G41" s="6">
        <v>11.93</v>
      </c>
      <c r="H41" s="6">
        <v>13.94</v>
      </c>
      <c r="I41" s="6">
        <v>10.65</v>
      </c>
      <c r="J41" s="6">
        <v>12.77</v>
      </c>
      <c r="K41" s="6">
        <v>13.55</v>
      </c>
      <c r="L41" s="6">
        <v>18.28</v>
      </c>
      <c r="M41" s="6">
        <v>18.649999999999999</v>
      </c>
      <c r="P41">
        <v>17</v>
      </c>
      <c r="Q41" s="7">
        <f t="shared" si="7"/>
        <v>17.276066449257776</v>
      </c>
      <c r="R41" s="7">
        <f t="shared" ref="R41:R57" si="14">Q41 -$U$36</f>
        <v>16.499099673886665</v>
      </c>
      <c r="S41">
        <f t="shared" si="8"/>
        <v>0</v>
      </c>
      <c r="T41">
        <f t="shared" si="9"/>
        <v>0</v>
      </c>
      <c r="U41">
        <f t="shared" ref="U41:U57" si="15">SUM(U40,T41)</f>
        <v>1.2232415902140673E-2</v>
      </c>
      <c r="V41">
        <f t="shared" si="10"/>
        <v>1.2232415902140672</v>
      </c>
      <c r="X41">
        <v>19</v>
      </c>
      <c r="Y41" s="7">
        <f t="shared" ref="Y41:Y59" si="16">Z40</f>
        <v>17.385153764180664</v>
      </c>
      <c r="Z41" s="7">
        <f t="shared" si="11"/>
        <v>16.662730646270997</v>
      </c>
      <c r="AA41">
        <f t="shared" si="12"/>
        <v>0</v>
      </c>
      <c r="AB41">
        <f t="shared" si="6"/>
        <v>0</v>
      </c>
      <c r="AC41">
        <f t="shared" ref="AC41:AC59" si="17">SUM(AC40,AB41)</f>
        <v>9.2165898617511521E-3</v>
      </c>
      <c r="AD41">
        <f t="shared" si="13"/>
        <v>0.92165898617511521</v>
      </c>
    </row>
    <row r="42" spans="1:30" ht="16.5" thickBot="1" x14ac:dyDescent="0.3">
      <c r="A42" s="3">
        <v>2016</v>
      </c>
      <c r="B42" s="4">
        <v>18.829999999999998</v>
      </c>
      <c r="C42" s="4">
        <v>18.16</v>
      </c>
      <c r="D42" s="4">
        <v>12.52</v>
      </c>
      <c r="E42" s="4">
        <v>11.12</v>
      </c>
      <c r="F42" s="4">
        <v>11.32</v>
      </c>
      <c r="G42" s="4">
        <v>12.62</v>
      </c>
      <c r="H42" s="4">
        <v>10.35</v>
      </c>
      <c r="I42" s="4">
        <v>10.220000000000001</v>
      </c>
      <c r="J42" s="4">
        <v>12.45</v>
      </c>
      <c r="K42" s="4">
        <v>11.88</v>
      </c>
      <c r="L42" s="4">
        <v>11.08</v>
      </c>
      <c r="M42" s="4"/>
      <c r="P42">
        <v>16</v>
      </c>
      <c r="Q42" s="7">
        <f t="shared" si="7"/>
        <v>16.499099673886665</v>
      </c>
      <c r="R42" s="7">
        <f t="shared" si="14"/>
        <v>15.722132898515556</v>
      </c>
      <c r="S42">
        <f t="shared" si="8"/>
        <v>1</v>
      </c>
      <c r="T42">
        <f t="shared" si="9"/>
        <v>3.0581039755351682E-3</v>
      </c>
      <c r="U42">
        <f t="shared" si="15"/>
        <v>1.5290519877675841E-2</v>
      </c>
      <c r="V42">
        <f t="shared" si="10"/>
        <v>1.5290519877675841</v>
      </c>
      <c r="X42">
        <v>18</v>
      </c>
      <c r="Y42" s="7">
        <f t="shared" si="16"/>
        <v>16.662730646270997</v>
      </c>
      <c r="Z42" s="7">
        <f t="shared" si="11"/>
        <v>15.940307528361332</v>
      </c>
      <c r="AA42">
        <f t="shared" si="12"/>
        <v>0</v>
      </c>
      <c r="AB42">
        <f t="shared" si="6"/>
        <v>0</v>
      </c>
      <c r="AC42">
        <f t="shared" si="17"/>
        <v>9.2165898617511521E-3</v>
      </c>
      <c r="AD42">
        <f t="shared" si="13"/>
        <v>0.92165898617511521</v>
      </c>
    </row>
    <row r="43" spans="1:30" ht="16.5" thickBot="1" x14ac:dyDescent="0.3">
      <c r="A43" s="4">
        <v>2017</v>
      </c>
      <c r="B43" s="4">
        <v>12.85</v>
      </c>
      <c r="C43" s="4">
        <v>12.25</v>
      </c>
      <c r="D43" s="4">
        <v>12.15</v>
      </c>
      <c r="E43" s="4">
        <v>11.26</v>
      </c>
      <c r="F43" s="4">
        <v>14.17</v>
      </c>
      <c r="G43" s="4">
        <v>12.82</v>
      </c>
      <c r="H43" s="4">
        <v>11.18</v>
      </c>
      <c r="I43" s="4">
        <v>11.83</v>
      </c>
      <c r="J43" s="4"/>
      <c r="K43" s="4">
        <v>11.96</v>
      </c>
      <c r="L43" s="4">
        <v>13.06</v>
      </c>
      <c r="M43" s="4">
        <v>12.45</v>
      </c>
      <c r="P43">
        <v>15</v>
      </c>
      <c r="Q43" s="7">
        <f t="shared" si="7"/>
        <v>15.722132898515556</v>
      </c>
      <c r="R43" s="7">
        <f t="shared" si="14"/>
        <v>14.945166123144446</v>
      </c>
      <c r="S43">
        <f t="shared" si="8"/>
        <v>1</v>
      </c>
      <c r="T43">
        <f t="shared" si="9"/>
        <v>3.0581039755351682E-3</v>
      </c>
      <c r="U43">
        <f t="shared" si="15"/>
        <v>1.834862385321101E-2</v>
      </c>
      <c r="V43">
        <f t="shared" si="10"/>
        <v>1.834862385321101</v>
      </c>
      <c r="X43">
        <v>17</v>
      </c>
      <c r="Y43" s="7">
        <f t="shared" si="16"/>
        <v>15.940307528361332</v>
      </c>
      <c r="Z43" s="7">
        <f t="shared" si="11"/>
        <v>15.217884410451667</v>
      </c>
      <c r="AA43">
        <f t="shared" si="12"/>
        <v>1</v>
      </c>
      <c r="AB43">
        <f t="shared" si="6"/>
        <v>2.304147465437788E-3</v>
      </c>
      <c r="AC43">
        <f t="shared" si="17"/>
        <v>1.1520737327188941E-2</v>
      </c>
      <c r="AD43">
        <f t="shared" si="13"/>
        <v>1.1520737327188941</v>
      </c>
    </row>
    <row r="44" spans="1:30" x14ac:dyDescent="0.25">
      <c r="P44">
        <v>14</v>
      </c>
      <c r="Q44" s="7">
        <f t="shared" si="7"/>
        <v>14.945166123144446</v>
      </c>
      <c r="R44" s="7">
        <f t="shared" si="14"/>
        <v>14.168199347773337</v>
      </c>
      <c r="S44">
        <f t="shared" si="8"/>
        <v>3</v>
      </c>
      <c r="T44">
        <f t="shared" si="9"/>
        <v>9.1743119266055051E-3</v>
      </c>
      <c r="U44">
        <f t="shared" si="15"/>
        <v>2.7522935779816515E-2</v>
      </c>
      <c r="V44">
        <f t="shared" si="10"/>
        <v>2.7522935779816518</v>
      </c>
      <c r="X44">
        <v>16</v>
      </c>
      <c r="Y44" s="7">
        <f t="shared" si="16"/>
        <v>15.217884410451667</v>
      </c>
      <c r="Z44" s="7">
        <f t="shared" si="11"/>
        <v>14.495461292542002</v>
      </c>
      <c r="AA44">
        <f t="shared" si="12"/>
        <v>2</v>
      </c>
      <c r="AB44">
        <f t="shared" si="6"/>
        <v>4.608294930875576E-3</v>
      </c>
      <c r="AC44">
        <f t="shared" si="17"/>
        <v>1.6129032258064516E-2</v>
      </c>
      <c r="AD44">
        <f t="shared" si="13"/>
        <v>1.6129032258064515</v>
      </c>
    </row>
    <row r="45" spans="1:30" x14ac:dyDescent="0.25">
      <c r="P45">
        <v>13</v>
      </c>
      <c r="Q45" s="7">
        <f t="shared" si="7"/>
        <v>14.168199347773337</v>
      </c>
      <c r="R45" s="7">
        <f t="shared" si="14"/>
        <v>13.391232572402227</v>
      </c>
      <c r="S45">
        <f t="shared" si="8"/>
        <v>5</v>
      </c>
      <c r="T45">
        <f t="shared" si="9"/>
        <v>1.5290519877675841E-2</v>
      </c>
      <c r="U45">
        <f t="shared" si="15"/>
        <v>4.2813455657492352E-2</v>
      </c>
      <c r="V45">
        <f t="shared" si="10"/>
        <v>4.281345565749235</v>
      </c>
      <c r="X45">
        <v>15</v>
      </c>
      <c r="Y45" s="7">
        <f t="shared" si="16"/>
        <v>14.495461292542002</v>
      </c>
      <c r="Z45" s="7">
        <f t="shared" si="11"/>
        <v>13.773038174632337</v>
      </c>
      <c r="AA45">
        <f t="shared" si="12"/>
        <v>4</v>
      </c>
      <c r="AB45">
        <f t="shared" si="6"/>
        <v>9.2165898617511521E-3</v>
      </c>
      <c r="AC45">
        <f t="shared" si="17"/>
        <v>2.5345622119815669E-2</v>
      </c>
      <c r="AD45">
        <f t="shared" si="13"/>
        <v>2.5345622119815667</v>
      </c>
    </row>
    <row r="46" spans="1:30" x14ac:dyDescent="0.25">
      <c r="P46">
        <v>12</v>
      </c>
      <c r="Q46" s="7">
        <f t="shared" si="7"/>
        <v>13.391232572402227</v>
      </c>
      <c r="R46" s="7">
        <f t="shared" si="14"/>
        <v>12.614265797031118</v>
      </c>
      <c r="S46">
        <f t="shared" si="8"/>
        <v>9</v>
      </c>
      <c r="T46">
        <f t="shared" si="9"/>
        <v>2.7522935779816515E-2</v>
      </c>
      <c r="U46">
        <f t="shared" si="15"/>
        <v>7.0336391437308868E-2</v>
      </c>
      <c r="V46">
        <f t="shared" si="10"/>
        <v>7.0336391437308867</v>
      </c>
      <c r="X46">
        <v>14</v>
      </c>
      <c r="Y46" s="7">
        <f t="shared" si="16"/>
        <v>13.773038174632337</v>
      </c>
      <c r="Z46" s="7">
        <f t="shared" si="11"/>
        <v>13.050615056722672</v>
      </c>
      <c r="AA46">
        <f t="shared" si="12"/>
        <v>5</v>
      </c>
      <c r="AB46">
        <f t="shared" si="6"/>
        <v>1.1520737327188941E-2</v>
      </c>
      <c r="AC46">
        <f t="shared" si="17"/>
        <v>3.6866359447004608E-2</v>
      </c>
      <c r="AD46">
        <f t="shared" si="13"/>
        <v>3.6866359447004609</v>
      </c>
    </row>
    <row r="47" spans="1:30" x14ac:dyDescent="0.25">
      <c r="P47">
        <v>11</v>
      </c>
      <c r="Q47" s="7">
        <f t="shared" si="7"/>
        <v>12.614265797031118</v>
      </c>
      <c r="R47" s="7">
        <f t="shared" si="14"/>
        <v>11.837299021660009</v>
      </c>
      <c r="S47">
        <f t="shared" si="8"/>
        <v>12</v>
      </c>
      <c r="T47">
        <f t="shared" si="9"/>
        <v>3.669724770642202E-2</v>
      </c>
      <c r="U47">
        <f t="shared" si="15"/>
        <v>0.10703363914373089</v>
      </c>
      <c r="V47">
        <f t="shared" si="10"/>
        <v>10.703363914373089</v>
      </c>
      <c r="X47">
        <v>13</v>
      </c>
      <c r="Y47" s="7">
        <f t="shared" si="16"/>
        <v>13.050615056722672</v>
      </c>
      <c r="Z47" s="7">
        <f t="shared" si="11"/>
        <v>12.328191938813006</v>
      </c>
      <c r="AA47">
        <f t="shared" si="12"/>
        <v>11</v>
      </c>
      <c r="AB47">
        <f t="shared" si="6"/>
        <v>2.5345622119815669E-2</v>
      </c>
      <c r="AC47">
        <f t="shared" si="17"/>
        <v>6.2211981566820278E-2</v>
      </c>
      <c r="AD47">
        <f t="shared" si="13"/>
        <v>6.2211981566820276</v>
      </c>
    </row>
    <row r="48" spans="1:30" x14ac:dyDescent="0.25">
      <c r="P48">
        <v>10</v>
      </c>
      <c r="Q48" s="7">
        <f t="shared" si="7"/>
        <v>11.837299021660009</v>
      </c>
      <c r="R48" s="7">
        <f t="shared" si="14"/>
        <v>11.060332246288899</v>
      </c>
      <c r="S48">
        <f t="shared" si="8"/>
        <v>14</v>
      </c>
      <c r="T48">
        <f t="shared" si="9"/>
        <v>4.2813455657492352E-2</v>
      </c>
      <c r="U48">
        <f t="shared" si="15"/>
        <v>0.14984709480122324</v>
      </c>
      <c r="V48">
        <f t="shared" si="10"/>
        <v>14.984709480122325</v>
      </c>
      <c r="X48">
        <v>12</v>
      </c>
      <c r="Y48" s="7">
        <f t="shared" si="16"/>
        <v>12.328191938813006</v>
      </c>
      <c r="Z48" s="7">
        <f t="shared" si="11"/>
        <v>11.605768820903341</v>
      </c>
      <c r="AA48">
        <f t="shared" si="12"/>
        <v>9</v>
      </c>
      <c r="AB48">
        <f t="shared" si="6"/>
        <v>2.0737327188940093E-2</v>
      </c>
      <c r="AC48">
        <f t="shared" si="17"/>
        <v>8.294930875576037E-2</v>
      </c>
      <c r="AD48">
        <f t="shared" si="13"/>
        <v>8.2949308755760374</v>
      </c>
    </row>
    <row r="49" spans="16:30" x14ac:dyDescent="0.25">
      <c r="P49">
        <v>9</v>
      </c>
      <c r="Q49" s="7">
        <f t="shared" si="7"/>
        <v>11.060332246288899</v>
      </c>
      <c r="R49" s="7">
        <f t="shared" si="14"/>
        <v>10.28336547091779</v>
      </c>
      <c r="S49">
        <f t="shared" si="8"/>
        <v>8</v>
      </c>
      <c r="T49">
        <f t="shared" si="9"/>
        <v>2.4464831804281346E-2</v>
      </c>
      <c r="U49">
        <f t="shared" si="15"/>
        <v>0.1743119266055046</v>
      </c>
      <c r="V49">
        <f t="shared" si="10"/>
        <v>17.431192660550458</v>
      </c>
      <c r="X49">
        <v>11</v>
      </c>
      <c r="Y49" s="7">
        <f t="shared" si="16"/>
        <v>11.605768820903341</v>
      </c>
      <c r="Z49" s="7">
        <f t="shared" si="11"/>
        <v>10.883345702993676</v>
      </c>
      <c r="AA49">
        <f t="shared" si="12"/>
        <v>14</v>
      </c>
      <c r="AB49">
        <f t="shared" si="6"/>
        <v>3.2258064516129031E-2</v>
      </c>
      <c r="AC49">
        <f t="shared" si="17"/>
        <v>0.1152073732718894</v>
      </c>
      <c r="AD49">
        <f t="shared" si="13"/>
        <v>11.52073732718894</v>
      </c>
    </row>
    <row r="50" spans="16:30" x14ac:dyDescent="0.25">
      <c r="P50">
        <v>8</v>
      </c>
      <c r="Q50" s="7">
        <f t="shared" si="7"/>
        <v>10.28336547091779</v>
      </c>
      <c r="R50" s="7">
        <f t="shared" si="14"/>
        <v>9.5063986955466806</v>
      </c>
      <c r="S50">
        <f t="shared" si="8"/>
        <v>20</v>
      </c>
      <c r="T50">
        <f t="shared" si="9"/>
        <v>6.1162079510703363E-2</v>
      </c>
      <c r="U50">
        <f t="shared" si="15"/>
        <v>0.23547400611620795</v>
      </c>
      <c r="V50">
        <f t="shared" si="10"/>
        <v>23.547400611620795</v>
      </c>
      <c r="X50">
        <v>10</v>
      </c>
      <c r="Y50" s="7">
        <f t="shared" si="16"/>
        <v>10.883345702993676</v>
      </c>
      <c r="Z50" s="7">
        <f t="shared" si="11"/>
        <v>10.160922585084011</v>
      </c>
      <c r="AA50">
        <f t="shared" si="12"/>
        <v>13</v>
      </c>
      <c r="AB50">
        <f t="shared" si="6"/>
        <v>2.9953917050691243E-2</v>
      </c>
      <c r="AC50">
        <f t="shared" si="17"/>
        <v>0.14516129032258066</v>
      </c>
      <c r="AD50">
        <f t="shared" si="13"/>
        <v>14.516129032258066</v>
      </c>
    </row>
    <row r="51" spans="16:30" x14ac:dyDescent="0.25">
      <c r="P51">
        <v>7</v>
      </c>
      <c r="Q51" s="7">
        <f t="shared" si="7"/>
        <v>9.5063986955466806</v>
      </c>
      <c r="R51" s="7">
        <f t="shared" si="14"/>
        <v>8.7294319201755712</v>
      </c>
      <c r="S51">
        <f t="shared" si="8"/>
        <v>26</v>
      </c>
      <c r="T51">
        <f t="shared" si="9"/>
        <v>7.9510703363914373E-2</v>
      </c>
      <c r="U51">
        <f t="shared" si="15"/>
        <v>0.3149847094801223</v>
      </c>
      <c r="V51">
        <f t="shared" si="10"/>
        <v>31.49847094801223</v>
      </c>
      <c r="X51">
        <v>9</v>
      </c>
      <c r="Y51" s="7">
        <f t="shared" si="16"/>
        <v>10.160922585084011</v>
      </c>
      <c r="Z51" s="7">
        <f t="shared" si="11"/>
        <v>9.4384994671743456</v>
      </c>
      <c r="AA51">
        <f t="shared" si="12"/>
        <v>18</v>
      </c>
      <c r="AB51">
        <f t="shared" si="6"/>
        <v>4.1474654377880185E-2</v>
      </c>
      <c r="AC51">
        <f t="shared" si="17"/>
        <v>0.18663594470046085</v>
      </c>
      <c r="AD51">
        <f t="shared" si="13"/>
        <v>18.663594470046085</v>
      </c>
    </row>
    <row r="52" spans="16:30" x14ac:dyDescent="0.25">
      <c r="P52">
        <v>6</v>
      </c>
      <c r="Q52" s="7">
        <f t="shared" si="7"/>
        <v>8.7294319201755712</v>
      </c>
      <c r="R52" s="7">
        <f t="shared" si="14"/>
        <v>7.952465144804461</v>
      </c>
      <c r="S52">
        <f t="shared" si="8"/>
        <v>40</v>
      </c>
      <c r="T52">
        <f t="shared" si="9"/>
        <v>0.12232415902140673</v>
      </c>
      <c r="U52">
        <f t="shared" si="15"/>
        <v>0.43730886850152906</v>
      </c>
      <c r="V52">
        <f t="shared" si="10"/>
        <v>43.730886850152906</v>
      </c>
      <c r="X52">
        <v>8</v>
      </c>
      <c r="Y52" s="7">
        <f t="shared" si="16"/>
        <v>9.4384994671743456</v>
      </c>
      <c r="Z52" s="7">
        <f t="shared" si="11"/>
        <v>8.7160763492646804</v>
      </c>
      <c r="AA52">
        <f t="shared" si="12"/>
        <v>26</v>
      </c>
      <c r="AB52">
        <f t="shared" si="6"/>
        <v>5.9907834101382486E-2</v>
      </c>
      <c r="AC52">
        <f t="shared" si="17"/>
        <v>0.24654377880184333</v>
      </c>
      <c r="AD52">
        <f t="shared" si="13"/>
        <v>24.654377880184335</v>
      </c>
    </row>
    <row r="53" spans="16:30" x14ac:dyDescent="0.25">
      <c r="P53">
        <v>5</v>
      </c>
      <c r="Q53" s="7">
        <f t="shared" si="7"/>
        <v>7.952465144804461</v>
      </c>
      <c r="R53" s="7">
        <f t="shared" si="14"/>
        <v>7.1754983694333507</v>
      </c>
      <c r="S53">
        <f t="shared" si="8"/>
        <v>67</v>
      </c>
      <c r="T53">
        <f t="shared" si="9"/>
        <v>0.20489296636085627</v>
      </c>
      <c r="U53">
        <f t="shared" si="15"/>
        <v>0.64220183486238536</v>
      </c>
      <c r="V53">
        <f t="shared" si="10"/>
        <v>64.22018348623854</v>
      </c>
      <c r="X53">
        <v>7</v>
      </c>
      <c r="Y53" s="7">
        <f t="shared" si="16"/>
        <v>8.7160763492646804</v>
      </c>
      <c r="Z53" s="7">
        <f t="shared" si="11"/>
        <v>7.9936532313550153</v>
      </c>
      <c r="AA53">
        <f t="shared" si="12"/>
        <v>41</v>
      </c>
      <c r="AB53">
        <f t="shared" si="6"/>
        <v>9.4470046082949302E-2</v>
      </c>
      <c r="AC53">
        <f t="shared" si="17"/>
        <v>0.34101382488479265</v>
      </c>
      <c r="AD53">
        <f t="shared" si="13"/>
        <v>34.101382488479267</v>
      </c>
    </row>
    <row r="54" spans="16:30" x14ac:dyDescent="0.25">
      <c r="P54">
        <v>4</v>
      </c>
      <c r="Q54" s="7">
        <f t="shared" si="7"/>
        <v>7.1754983694333507</v>
      </c>
      <c r="R54" s="7">
        <f t="shared" si="14"/>
        <v>6.3985315940622405</v>
      </c>
      <c r="S54">
        <f t="shared" si="8"/>
        <v>73</v>
      </c>
      <c r="T54">
        <f t="shared" si="9"/>
        <v>0.22324159021406728</v>
      </c>
      <c r="U54">
        <f t="shared" si="15"/>
        <v>0.86544342507645267</v>
      </c>
      <c r="V54">
        <f t="shared" si="10"/>
        <v>86.544342507645268</v>
      </c>
      <c r="X54">
        <v>6</v>
      </c>
      <c r="Y54" s="7">
        <f t="shared" si="16"/>
        <v>7.9936532313550153</v>
      </c>
      <c r="Z54" s="7">
        <f t="shared" si="11"/>
        <v>7.2712301134453501</v>
      </c>
      <c r="AA54">
        <f t="shared" si="12"/>
        <v>66</v>
      </c>
      <c r="AB54">
        <f t="shared" si="6"/>
        <v>0.15207373271889402</v>
      </c>
      <c r="AC54">
        <f t="shared" si="17"/>
        <v>0.49308755760368667</v>
      </c>
      <c r="AD54">
        <f t="shared" si="13"/>
        <v>49.308755760368669</v>
      </c>
    </row>
    <row r="55" spans="16:30" x14ac:dyDescent="0.25">
      <c r="P55">
        <v>3</v>
      </c>
      <c r="Q55" s="7">
        <f t="shared" si="7"/>
        <v>6.3985315940622405</v>
      </c>
      <c r="R55" s="7">
        <f t="shared" si="14"/>
        <v>5.6215648186911302</v>
      </c>
      <c r="S55">
        <f t="shared" si="8"/>
        <v>38</v>
      </c>
      <c r="T55">
        <f t="shared" si="9"/>
        <v>0.11620795107033639</v>
      </c>
      <c r="U55">
        <f t="shared" si="15"/>
        <v>0.9816513761467891</v>
      </c>
      <c r="V55">
        <f t="shared" si="10"/>
        <v>98.165137614678912</v>
      </c>
      <c r="X55">
        <v>5</v>
      </c>
      <c r="Y55" s="7">
        <f t="shared" si="16"/>
        <v>7.2712301134453501</v>
      </c>
      <c r="Z55" s="7">
        <f t="shared" si="11"/>
        <v>6.5488069955356849</v>
      </c>
      <c r="AA55">
        <f t="shared" si="12"/>
        <v>84</v>
      </c>
      <c r="AB55">
        <f t="shared" si="6"/>
        <v>0.19354838709677419</v>
      </c>
      <c r="AC55">
        <f t="shared" si="17"/>
        <v>0.68663594470046085</v>
      </c>
      <c r="AD55">
        <f t="shared" si="13"/>
        <v>68.663594470046093</v>
      </c>
    </row>
    <row r="56" spans="16:30" x14ac:dyDescent="0.25">
      <c r="P56">
        <v>2</v>
      </c>
      <c r="Q56" s="7">
        <f t="shared" si="7"/>
        <v>5.6215648186911302</v>
      </c>
      <c r="R56" s="7">
        <f t="shared" si="14"/>
        <v>4.84459804332002</v>
      </c>
      <c r="S56">
        <f t="shared" si="8"/>
        <v>5</v>
      </c>
      <c r="T56">
        <f t="shared" si="9"/>
        <v>1.5290519877675841E-2</v>
      </c>
      <c r="U56">
        <f t="shared" si="15"/>
        <v>0.99694189602446492</v>
      </c>
      <c r="V56">
        <f t="shared" si="10"/>
        <v>99.6941896024465</v>
      </c>
      <c r="X56">
        <v>4</v>
      </c>
      <c r="Y56" s="7">
        <f t="shared" si="16"/>
        <v>6.5488069955356849</v>
      </c>
      <c r="Z56" s="7">
        <f t="shared" si="11"/>
        <v>5.8263838776260197</v>
      </c>
      <c r="AA56">
        <f t="shared" si="12"/>
        <v>64</v>
      </c>
      <c r="AB56">
        <f t="shared" si="6"/>
        <v>0.14746543778801843</v>
      </c>
      <c r="AC56">
        <f t="shared" si="17"/>
        <v>0.83410138248847931</v>
      </c>
      <c r="AD56">
        <f t="shared" si="13"/>
        <v>83.410138248847929</v>
      </c>
    </row>
    <row r="57" spans="16:30" x14ac:dyDescent="0.25">
      <c r="P57">
        <v>1</v>
      </c>
      <c r="Q57" s="7">
        <f t="shared" si="7"/>
        <v>4.84459804332002</v>
      </c>
      <c r="R57" s="7">
        <f t="shared" si="14"/>
        <v>4.0676312679489097</v>
      </c>
      <c r="S57">
        <f t="shared" si="8"/>
        <v>1</v>
      </c>
      <c r="T57">
        <f t="shared" si="9"/>
        <v>3.0581039755351682E-3</v>
      </c>
      <c r="U57">
        <f t="shared" si="15"/>
        <v>1</v>
      </c>
      <c r="V57">
        <f t="shared" si="10"/>
        <v>100</v>
      </c>
      <c r="X57">
        <v>3</v>
      </c>
      <c r="Y57" s="7">
        <f t="shared" si="16"/>
        <v>5.8263838776260197</v>
      </c>
      <c r="Z57" s="7">
        <f t="shared" si="11"/>
        <v>5.1039607597163545</v>
      </c>
      <c r="AA57">
        <f t="shared" si="12"/>
        <v>37</v>
      </c>
      <c r="AB57">
        <f t="shared" si="6"/>
        <v>8.5253456221198162E-2</v>
      </c>
      <c r="AC57">
        <f t="shared" si="17"/>
        <v>0.91935483870967749</v>
      </c>
      <c r="AD57">
        <f t="shared" si="13"/>
        <v>91.935483870967744</v>
      </c>
    </row>
    <row r="58" spans="16:30" x14ac:dyDescent="0.25">
      <c r="Q58" s="7"/>
      <c r="S58" s="12"/>
      <c r="X58">
        <v>2</v>
      </c>
      <c r="Y58" s="7">
        <f t="shared" si="16"/>
        <v>5.1039607597163545</v>
      </c>
      <c r="Z58" s="7">
        <f t="shared" si="11"/>
        <v>4.3815376418066894</v>
      </c>
      <c r="AA58">
        <f t="shared" si="12"/>
        <v>22</v>
      </c>
      <c r="AB58">
        <f t="shared" si="6"/>
        <v>5.0691244239631339E-2</v>
      </c>
      <c r="AC58">
        <f t="shared" si="17"/>
        <v>0.97004608294930883</v>
      </c>
      <c r="AD58">
        <f t="shared" si="13"/>
        <v>97.00460829493089</v>
      </c>
    </row>
    <row r="59" spans="16:30" x14ac:dyDescent="0.25">
      <c r="Q59" s="7"/>
      <c r="R59" s="7"/>
      <c r="X59">
        <v>1</v>
      </c>
      <c r="Y59" s="7">
        <f t="shared" si="16"/>
        <v>4.3815376418066894</v>
      </c>
      <c r="Z59" s="7">
        <f t="shared" si="11"/>
        <v>3.6591145238970237</v>
      </c>
      <c r="AA59">
        <f t="shared" si="12"/>
        <v>13</v>
      </c>
      <c r="AB59">
        <f t="shared" si="6"/>
        <v>2.9953917050691243E-2</v>
      </c>
      <c r="AC59">
        <f t="shared" si="17"/>
        <v>1</v>
      </c>
      <c r="AD59">
        <f>100*AC59</f>
        <v>100</v>
      </c>
    </row>
    <row r="60" spans="16:30" x14ac:dyDescent="0.25">
      <c r="Y60" s="7"/>
      <c r="Z60" s="7"/>
    </row>
    <row r="61" spans="16:30" x14ac:dyDescent="0.25">
      <c r="Y61" s="7"/>
      <c r="Z61" s="7"/>
    </row>
    <row r="62" spans="16:30" x14ac:dyDescent="0.25">
      <c r="Y62" s="7"/>
      <c r="Z62" s="7"/>
    </row>
  </sheetData>
  <mergeCells count="9">
    <mergeCell ref="Q38:R38"/>
    <mergeCell ref="Y38:Z38"/>
    <mergeCell ref="A1:AD2"/>
    <mergeCell ref="A4:M4"/>
    <mergeCell ref="X4:AN4"/>
    <mergeCell ref="P5:V5"/>
    <mergeCell ref="Q9:R9"/>
    <mergeCell ref="P34:V34"/>
    <mergeCell ref="X34:AD3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F578-95C0-4395-89C3-CCDD263A1A2C}">
  <dimension ref="A1:AO62"/>
  <sheetViews>
    <sheetView zoomScale="50" zoomScaleNormal="50" workbookViewId="0">
      <selection activeCell="R27" sqref="R27"/>
    </sheetView>
  </sheetViews>
  <sheetFormatPr defaultRowHeight="15" x14ac:dyDescent="0.25"/>
  <cols>
    <col min="3" max="3" width="12.42578125" customWidth="1"/>
    <col min="9" max="9" width="9.85546875" customWidth="1"/>
    <col min="10" max="10" width="12.7109375" customWidth="1"/>
    <col min="11" max="11" width="10.85546875" customWidth="1"/>
    <col min="12" max="13" width="13.140625" customWidth="1"/>
    <col min="20" max="20" width="10.7109375" customWidth="1"/>
    <col min="21" max="21" width="12" customWidth="1"/>
    <col min="23" max="23" width="15.7109375" customWidth="1"/>
    <col min="24" max="24" width="14" customWidth="1"/>
    <col min="25" max="25" width="12" customWidth="1"/>
    <col min="29" max="29" width="14.28515625" customWidth="1"/>
  </cols>
  <sheetData>
    <row r="1" spans="1:40" ht="23.25" customHeight="1" x14ac:dyDescent="0.25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40" ht="24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4" spans="1:40" ht="42" customHeight="1" thickBot="1" x14ac:dyDescent="0.3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X4" s="71" t="s">
        <v>45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40" ht="16.5" thickBot="1" x14ac:dyDescent="0.3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P5" s="67" t="s">
        <v>52</v>
      </c>
      <c r="Q5" s="67"/>
      <c r="R5" s="67"/>
      <c r="S5" s="67"/>
      <c r="T5" s="67"/>
      <c r="U5" s="67"/>
      <c r="V5" s="67"/>
      <c r="X5" s="8" t="s">
        <v>21</v>
      </c>
      <c r="Y5" s="9">
        <v>5</v>
      </c>
      <c r="Z5" s="9">
        <v>10</v>
      </c>
      <c r="AA5" s="9">
        <v>15</v>
      </c>
      <c r="AB5" s="9">
        <v>20</v>
      </c>
      <c r="AC5" s="9">
        <v>25</v>
      </c>
      <c r="AD5" s="9">
        <v>30</v>
      </c>
      <c r="AE5" s="9">
        <v>40</v>
      </c>
      <c r="AF5" s="9">
        <v>50</v>
      </c>
      <c r="AG5" s="9">
        <v>60</v>
      </c>
      <c r="AH5" s="9">
        <v>70</v>
      </c>
      <c r="AI5" s="9">
        <v>75</v>
      </c>
      <c r="AJ5" s="9">
        <v>80</v>
      </c>
      <c r="AK5" s="9">
        <v>85</v>
      </c>
      <c r="AL5" s="9">
        <v>90</v>
      </c>
      <c r="AM5" s="9">
        <v>95</v>
      </c>
      <c r="AN5" s="9">
        <v>100</v>
      </c>
    </row>
    <row r="6" spans="1:40" ht="19.5" thickBot="1" x14ac:dyDescent="0.3">
      <c r="A6" s="3">
        <v>1979</v>
      </c>
      <c r="B6" s="4"/>
      <c r="C6" s="4"/>
      <c r="D6" s="4"/>
      <c r="E6" s="4"/>
      <c r="F6" s="4"/>
      <c r="G6" s="4"/>
      <c r="H6" s="4"/>
      <c r="I6" s="4"/>
      <c r="J6" s="4">
        <v>11.86</v>
      </c>
      <c r="K6" s="4">
        <v>9.74</v>
      </c>
      <c r="L6" s="4">
        <v>10.8</v>
      </c>
      <c r="M6" s="4">
        <v>15.77</v>
      </c>
      <c r="R6" t="s">
        <v>23</v>
      </c>
      <c r="S6" t="s">
        <v>24</v>
      </c>
      <c r="T6" t="s">
        <v>25</v>
      </c>
      <c r="U6" t="s">
        <v>26</v>
      </c>
      <c r="X6" s="10" t="s">
        <v>22</v>
      </c>
      <c r="Y6" s="13">
        <v>22.574000000000002</v>
      </c>
      <c r="Z6" s="13">
        <v>19.347999999999999</v>
      </c>
      <c r="AA6" s="13">
        <v>17.728000000000002</v>
      </c>
      <c r="AB6" s="13">
        <v>16.707999999999998</v>
      </c>
      <c r="AC6" s="13">
        <v>15.624000000000001</v>
      </c>
      <c r="AD6" s="13">
        <v>14.769</v>
      </c>
      <c r="AE6" s="13">
        <v>12.907</v>
      </c>
      <c r="AF6" s="13">
        <v>11.67</v>
      </c>
      <c r="AG6" s="13">
        <v>10.547000000000001</v>
      </c>
      <c r="AH6" s="13">
        <v>9.5399999999999991</v>
      </c>
      <c r="AI6" s="13">
        <v>9.1449999999999996</v>
      </c>
      <c r="AJ6" s="13">
        <v>8.5069999999999997</v>
      </c>
      <c r="AK6" s="13">
        <v>8.0090000000000003</v>
      </c>
      <c r="AL6" s="13">
        <v>7.4359999999999999</v>
      </c>
      <c r="AM6" s="13">
        <v>6.7210000000000001</v>
      </c>
      <c r="AN6" s="13">
        <v>5.3570000000000002</v>
      </c>
    </row>
    <row r="7" spans="1:40" ht="16.5" thickBot="1" x14ac:dyDescent="0.3">
      <c r="A7" s="5">
        <v>1980</v>
      </c>
      <c r="B7" s="6">
        <v>13.14</v>
      </c>
      <c r="C7" s="6">
        <v>17.27</v>
      </c>
      <c r="D7" s="6">
        <v>20.059999999999999</v>
      </c>
      <c r="E7" s="6">
        <v>15.37</v>
      </c>
      <c r="F7" s="6">
        <v>14.13</v>
      </c>
      <c r="G7" s="6">
        <v>13.51</v>
      </c>
      <c r="H7" s="6">
        <v>11.79</v>
      </c>
      <c r="I7" s="6">
        <v>10.79</v>
      </c>
      <c r="J7" s="6">
        <v>12.33</v>
      </c>
      <c r="K7" s="6">
        <v>11.34</v>
      </c>
      <c r="L7" s="6">
        <v>9.35</v>
      </c>
      <c r="M7" s="6"/>
      <c r="R7">
        <f>COUNT(B6:M16)</f>
        <v>122</v>
      </c>
      <c r="S7">
        <f>SQRT(R7)</f>
        <v>11.045361017187261</v>
      </c>
      <c r="T7">
        <f>(MAX(B6:M16)-(MIN(B6:M16)))</f>
        <v>40.799999999999997</v>
      </c>
      <c r="U7">
        <f>T7/S7</f>
        <v>3.6938584385347557</v>
      </c>
    </row>
    <row r="8" spans="1:40" ht="16.5" thickBot="1" x14ac:dyDescent="0.3">
      <c r="A8" s="3">
        <v>1981</v>
      </c>
      <c r="B8" s="4">
        <v>15.63</v>
      </c>
      <c r="C8" s="4">
        <v>13.63</v>
      </c>
      <c r="D8" s="4">
        <v>11.31</v>
      </c>
      <c r="E8" s="4">
        <v>12.49</v>
      </c>
      <c r="F8" s="4">
        <v>10.98</v>
      </c>
      <c r="G8" s="4">
        <v>12.84</v>
      </c>
      <c r="H8" s="4">
        <v>10.43</v>
      </c>
      <c r="I8" s="4">
        <v>9.8800000000000008</v>
      </c>
      <c r="J8" s="4">
        <v>8.59</v>
      </c>
      <c r="K8" s="4">
        <v>13.26</v>
      </c>
      <c r="L8" s="4">
        <v>13.56</v>
      </c>
      <c r="M8" s="4">
        <v>14.27</v>
      </c>
    </row>
    <row r="9" spans="1:40" ht="16.5" thickBot="1" x14ac:dyDescent="0.3">
      <c r="A9" s="5">
        <v>1982</v>
      </c>
      <c r="B9" s="6">
        <v>13.48</v>
      </c>
      <c r="C9" s="6">
        <v>15.13</v>
      </c>
      <c r="D9" s="6">
        <v>20.07</v>
      </c>
      <c r="E9" s="6">
        <v>13.88</v>
      </c>
      <c r="F9" s="6">
        <v>13.89</v>
      </c>
      <c r="G9" s="6">
        <v>21.31</v>
      </c>
      <c r="H9" s="6">
        <v>16.66</v>
      </c>
      <c r="I9" s="6">
        <v>13.14</v>
      </c>
      <c r="J9" s="6">
        <v>10.63</v>
      </c>
      <c r="K9" s="6">
        <v>18.04</v>
      </c>
      <c r="L9" s="6">
        <v>16.100000000000001</v>
      </c>
      <c r="M9" s="6">
        <v>33.31</v>
      </c>
      <c r="P9" t="s">
        <v>14</v>
      </c>
      <c r="Q9" s="68" t="s">
        <v>15</v>
      </c>
      <c r="R9" s="68"/>
      <c r="S9" t="s">
        <v>16</v>
      </c>
      <c r="T9" t="s">
        <v>17</v>
      </c>
      <c r="U9" t="s">
        <v>18</v>
      </c>
      <c r="V9" t="s">
        <v>19</v>
      </c>
    </row>
    <row r="10" spans="1:40" ht="16.5" thickBot="1" x14ac:dyDescent="0.3">
      <c r="A10" s="3">
        <v>1983</v>
      </c>
      <c r="B10" s="4">
        <v>36.25</v>
      </c>
      <c r="C10" s="4">
        <v>27.82</v>
      </c>
      <c r="D10" s="4">
        <v>29.69</v>
      </c>
      <c r="E10" s="4">
        <v>21.34</v>
      </c>
      <c r="F10" s="4"/>
      <c r="G10" s="4">
        <v>49.39</v>
      </c>
      <c r="H10" s="4">
        <v>27.51</v>
      </c>
      <c r="I10" s="4">
        <v>21.09</v>
      </c>
      <c r="J10" s="4">
        <v>29.74</v>
      </c>
      <c r="K10" s="4">
        <v>23.31</v>
      </c>
      <c r="L10" s="4">
        <v>29.2</v>
      </c>
      <c r="M10" s="4">
        <v>29.33</v>
      </c>
      <c r="P10">
        <v>12</v>
      </c>
      <c r="Q10" s="7">
        <f>MAX(B6:M16)</f>
        <v>49.39</v>
      </c>
      <c r="R10" s="7">
        <f>Q10 -$U$7</f>
        <v>45.696141561465247</v>
      </c>
      <c r="S10">
        <f>COUNTIFS($B$6:$M$16,"&lt;=" &amp; Q10,$B$6:$M$16,"&gt;" &amp; R10)</f>
        <v>1</v>
      </c>
      <c r="T10">
        <f>S10/$R$7</f>
        <v>8.1967213114754103E-3</v>
      </c>
      <c r="U10">
        <f>T10</f>
        <v>8.1967213114754103E-3</v>
      </c>
      <c r="V10">
        <f>100*U10</f>
        <v>0.81967213114754101</v>
      </c>
    </row>
    <row r="11" spans="1:40" ht="16.5" thickBot="1" x14ac:dyDescent="0.3">
      <c r="A11" s="5">
        <v>1984</v>
      </c>
      <c r="B11" s="6">
        <v>23.65</v>
      </c>
      <c r="C11" s="6">
        <v>20.27</v>
      </c>
      <c r="D11" s="6">
        <v>20.29</v>
      </c>
      <c r="E11" s="6">
        <v>18.559999999999999</v>
      </c>
      <c r="F11" s="6">
        <v>18.2</v>
      </c>
      <c r="G11" s="6">
        <v>15.23</v>
      </c>
      <c r="H11" s="6">
        <v>13.79</v>
      </c>
      <c r="I11" s="6">
        <v>14.77</v>
      </c>
      <c r="J11" s="6">
        <v>14.78</v>
      </c>
      <c r="K11" s="6">
        <v>12.18</v>
      </c>
      <c r="L11" s="6">
        <v>12.39</v>
      </c>
      <c r="M11" s="6">
        <v>18.43</v>
      </c>
      <c r="P11">
        <v>11</v>
      </c>
      <c r="Q11" s="7">
        <f t="shared" ref="Q11:Q21" si="0">R10</f>
        <v>45.696141561465247</v>
      </c>
      <c r="R11" s="7">
        <f t="shared" ref="R11:R21" si="1">Q11 -$U$7</f>
        <v>42.002283122930493</v>
      </c>
      <c r="S11">
        <f t="shared" ref="S11:S20" si="2">COUNTIFS($B$6:$M$16,"&lt;=" &amp; Q11,$B$6:$M$16,"&gt;" &amp; R11)</f>
        <v>0</v>
      </c>
      <c r="T11">
        <f t="shared" ref="T11:T21" si="3">S11/$R$7</f>
        <v>0</v>
      </c>
      <c r="U11">
        <f>SUM(U10,T11)</f>
        <v>8.1967213114754103E-3</v>
      </c>
      <c r="V11">
        <f t="shared" ref="V11:V21" si="4">100*U11</f>
        <v>0.81967213114754101</v>
      </c>
    </row>
    <row r="12" spans="1:40" ht="16.5" thickBot="1" x14ac:dyDescent="0.3">
      <c r="A12" s="3">
        <v>1985</v>
      </c>
      <c r="B12" s="4">
        <v>18.190000000000001</v>
      </c>
      <c r="C12" s="4">
        <v>15.86</v>
      </c>
      <c r="D12" s="4">
        <v>18.170000000000002</v>
      </c>
      <c r="E12" s="4">
        <v>15.48</v>
      </c>
      <c r="F12" s="4">
        <v>16.489999999999998</v>
      </c>
      <c r="G12" s="4">
        <v>14.09</v>
      </c>
      <c r="H12" s="4">
        <v>13.36</v>
      </c>
      <c r="I12" s="4">
        <v>11.56</v>
      </c>
      <c r="J12" s="4">
        <v>10.74</v>
      </c>
      <c r="K12" s="4">
        <v>9.1999999999999993</v>
      </c>
      <c r="L12" s="4">
        <v>11.22</v>
      </c>
      <c r="M12" s="4">
        <v>11.59</v>
      </c>
      <c r="P12">
        <v>10</v>
      </c>
      <c r="Q12" s="7">
        <f t="shared" si="0"/>
        <v>42.002283122930493</v>
      </c>
      <c r="R12" s="7">
        <f t="shared" si="1"/>
        <v>38.308424684395739</v>
      </c>
      <c r="S12">
        <f t="shared" si="2"/>
        <v>0</v>
      </c>
      <c r="T12">
        <f t="shared" si="3"/>
        <v>0</v>
      </c>
      <c r="U12">
        <f t="shared" ref="U12:U21" si="5">SUM(U11,T12)</f>
        <v>8.1967213114754103E-3</v>
      </c>
      <c r="V12">
        <f t="shared" si="4"/>
        <v>0.81967213114754101</v>
      </c>
    </row>
    <row r="13" spans="1:40" ht="16.5" thickBot="1" x14ac:dyDescent="0.3">
      <c r="A13" s="5">
        <v>1986</v>
      </c>
      <c r="B13" s="6">
        <v>13.49</v>
      </c>
      <c r="C13" s="6">
        <v>21.19</v>
      </c>
      <c r="D13" s="6">
        <v>19.02</v>
      </c>
      <c r="E13" s="6">
        <v>14.52</v>
      </c>
      <c r="F13" s="6">
        <v>15.57</v>
      </c>
      <c r="G13" s="6">
        <v>14.19</v>
      </c>
      <c r="H13" s="6">
        <v>12.4</v>
      </c>
      <c r="I13" s="6">
        <v>17.88</v>
      </c>
      <c r="J13" s="6">
        <v>13.56</v>
      </c>
      <c r="K13" s="6">
        <v>12.65</v>
      </c>
      <c r="L13" s="6">
        <v>13.06</v>
      </c>
      <c r="M13" s="6">
        <v>33.78</v>
      </c>
      <c r="P13">
        <v>9</v>
      </c>
      <c r="Q13" s="7">
        <f t="shared" si="0"/>
        <v>38.308424684395739</v>
      </c>
      <c r="R13" s="7">
        <f t="shared" si="1"/>
        <v>34.614566245860985</v>
      </c>
      <c r="S13">
        <f t="shared" si="2"/>
        <v>1</v>
      </c>
      <c r="T13">
        <f t="shared" si="3"/>
        <v>8.1967213114754103E-3</v>
      </c>
      <c r="U13">
        <f t="shared" si="5"/>
        <v>1.6393442622950821E-2</v>
      </c>
      <c r="V13">
        <f t="shared" si="4"/>
        <v>1.639344262295082</v>
      </c>
    </row>
    <row r="14" spans="1:40" ht="16.5" thickBot="1" x14ac:dyDescent="0.3">
      <c r="A14" s="3">
        <v>1987</v>
      </c>
      <c r="B14" s="4">
        <v>24.72</v>
      </c>
      <c r="C14" s="4">
        <v>26.99</v>
      </c>
      <c r="D14" s="4">
        <v>19.61</v>
      </c>
      <c r="E14" s="4">
        <v>16.61</v>
      </c>
      <c r="F14" s="4">
        <v>23.97</v>
      </c>
      <c r="G14" s="4">
        <v>22.73</v>
      </c>
      <c r="H14" s="4">
        <v>17.72</v>
      </c>
      <c r="I14" s="4">
        <v>15.28</v>
      </c>
      <c r="J14" s="4">
        <v>15.94</v>
      </c>
      <c r="K14" s="4">
        <v>14.74</v>
      </c>
      <c r="L14" s="4">
        <v>16.48</v>
      </c>
      <c r="M14" s="4">
        <v>15.52</v>
      </c>
      <c r="P14">
        <v>8</v>
      </c>
      <c r="Q14" s="7">
        <f t="shared" si="0"/>
        <v>34.614566245860985</v>
      </c>
      <c r="R14" s="7">
        <f t="shared" si="1"/>
        <v>30.920707807326231</v>
      </c>
      <c r="S14">
        <f t="shared" si="2"/>
        <v>2</v>
      </c>
      <c r="T14">
        <f t="shared" si="3"/>
        <v>1.6393442622950821E-2</v>
      </c>
      <c r="U14">
        <f t="shared" si="5"/>
        <v>3.2786885245901641E-2</v>
      </c>
      <c r="V14">
        <f t="shared" si="4"/>
        <v>3.278688524590164</v>
      </c>
    </row>
    <row r="15" spans="1:40" ht="16.5" thickBot="1" x14ac:dyDescent="0.3">
      <c r="A15" s="5">
        <v>1988</v>
      </c>
      <c r="B15" s="6">
        <v>15.92</v>
      </c>
      <c r="C15" s="6">
        <v>14.79</v>
      </c>
      <c r="D15" s="6">
        <v>15.74</v>
      </c>
      <c r="E15" s="6">
        <v>17.649999999999999</v>
      </c>
      <c r="F15" s="6">
        <v>16.39</v>
      </c>
      <c r="G15" s="6">
        <v>15.43</v>
      </c>
      <c r="H15" s="6">
        <v>13.08</v>
      </c>
      <c r="I15" s="6">
        <v>11.72</v>
      </c>
      <c r="J15" s="6">
        <v>11.06</v>
      </c>
      <c r="K15" s="6">
        <v>16.57</v>
      </c>
      <c r="L15" s="6">
        <v>17.329999999999998</v>
      </c>
      <c r="M15" s="6">
        <v>14.13</v>
      </c>
      <c r="P15">
        <v>7</v>
      </c>
      <c r="Q15" s="7">
        <f t="shared" si="0"/>
        <v>30.920707807326231</v>
      </c>
      <c r="R15" s="7">
        <f t="shared" si="1"/>
        <v>27.226849368791477</v>
      </c>
      <c r="S15">
        <f t="shared" si="2"/>
        <v>6</v>
      </c>
      <c r="T15">
        <f t="shared" si="3"/>
        <v>4.9180327868852458E-2</v>
      </c>
      <c r="U15">
        <f t="shared" si="5"/>
        <v>8.1967213114754106E-2</v>
      </c>
      <c r="V15">
        <f t="shared" si="4"/>
        <v>8.1967213114754109</v>
      </c>
    </row>
    <row r="16" spans="1:40" ht="16.5" thickBot="1" x14ac:dyDescent="0.3">
      <c r="A16" s="3">
        <v>1989</v>
      </c>
      <c r="B16" s="4">
        <v>26.18</v>
      </c>
      <c r="C16" s="4">
        <v>24.1</v>
      </c>
      <c r="D16" s="4">
        <v>21.68</v>
      </c>
      <c r="E16" s="4">
        <v>18.059999999999999</v>
      </c>
      <c r="F16" s="4">
        <v>15.79</v>
      </c>
      <c r="G16" s="4">
        <v>16.96</v>
      </c>
      <c r="H16" s="4">
        <v>15.33</v>
      </c>
      <c r="I16" s="4">
        <v>16.47</v>
      </c>
      <c r="J16" s="4">
        <v>21.51</v>
      </c>
      <c r="K16" s="4">
        <v>14.88</v>
      </c>
      <c r="L16" s="4">
        <v>16.82</v>
      </c>
      <c r="M16" s="4">
        <v>24.94</v>
      </c>
      <c r="P16">
        <v>6</v>
      </c>
      <c r="Q16" s="7">
        <f t="shared" si="0"/>
        <v>27.226849368791477</v>
      </c>
      <c r="R16" s="7">
        <f t="shared" si="1"/>
        <v>23.532990930256723</v>
      </c>
      <c r="S16">
        <f t="shared" si="2"/>
        <v>7</v>
      </c>
      <c r="T16">
        <f t="shared" si="3"/>
        <v>5.737704918032787E-2</v>
      </c>
      <c r="U16">
        <f t="shared" si="5"/>
        <v>0.13934426229508198</v>
      </c>
      <c r="V16">
        <f t="shared" si="4"/>
        <v>13.934426229508198</v>
      </c>
    </row>
    <row r="17" spans="1:41" ht="16.5" thickBot="1" x14ac:dyDescent="0.3">
      <c r="A17" s="5">
        <v>1990</v>
      </c>
      <c r="B17" s="6">
        <v>44.19</v>
      </c>
      <c r="C17" s="6">
        <v>25.93</v>
      </c>
      <c r="D17" s="6">
        <v>24.89</v>
      </c>
      <c r="E17" s="6">
        <v>20.59</v>
      </c>
      <c r="F17" s="6">
        <v>20.48</v>
      </c>
      <c r="G17" s="6">
        <v>18.649999999999999</v>
      </c>
      <c r="H17" s="6">
        <v>18.37</v>
      </c>
      <c r="I17" s="6">
        <v>17.690000000000001</v>
      </c>
      <c r="J17" s="6">
        <v>18.11</v>
      </c>
      <c r="K17" s="6">
        <v>19.920000000000002</v>
      </c>
      <c r="L17" s="6">
        <v>25.8</v>
      </c>
      <c r="M17" s="6">
        <v>20.49</v>
      </c>
      <c r="P17">
        <v>5</v>
      </c>
      <c r="Q17" s="7">
        <f t="shared" si="0"/>
        <v>23.532990930256723</v>
      </c>
      <c r="R17" s="7">
        <f t="shared" si="1"/>
        <v>19.839132491721969</v>
      </c>
      <c r="S17">
        <f t="shared" si="2"/>
        <v>12</v>
      </c>
      <c r="T17">
        <f t="shared" si="3"/>
        <v>9.8360655737704916E-2</v>
      </c>
      <c r="U17">
        <f t="shared" si="5"/>
        <v>0.2377049180327869</v>
      </c>
      <c r="V17">
        <f t="shared" si="4"/>
        <v>23.770491803278691</v>
      </c>
    </row>
    <row r="18" spans="1:41" ht="16.5" thickBot="1" x14ac:dyDescent="0.3">
      <c r="A18" s="3">
        <v>1991</v>
      </c>
      <c r="B18" s="4">
        <v>21.86</v>
      </c>
      <c r="C18" s="4">
        <v>29.83</v>
      </c>
      <c r="D18" s="4">
        <v>28.49</v>
      </c>
      <c r="E18" s="4">
        <v>23.16</v>
      </c>
      <c r="F18" s="4">
        <v>19.96</v>
      </c>
      <c r="G18" s="4">
        <v>19.57</v>
      </c>
      <c r="H18" s="4">
        <v>17.73</v>
      </c>
      <c r="I18" s="4">
        <v>15.37</v>
      </c>
      <c r="J18" s="4">
        <v>14.46</v>
      </c>
      <c r="K18" s="4">
        <v>15.97</v>
      </c>
      <c r="L18" s="4">
        <v>14.7</v>
      </c>
      <c r="M18" s="4">
        <v>24.5</v>
      </c>
      <c r="P18">
        <v>4</v>
      </c>
      <c r="Q18" s="7">
        <f t="shared" si="0"/>
        <v>19.839132491721969</v>
      </c>
      <c r="R18" s="7">
        <f t="shared" si="1"/>
        <v>16.145274053187215</v>
      </c>
      <c r="S18">
        <f t="shared" si="2"/>
        <v>23</v>
      </c>
      <c r="T18">
        <f t="shared" si="3"/>
        <v>0.18852459016393441</v>
      </c>
      <c r="U18">
        <f t="shared" si="5"/>
        <v>0.42622950819672134</v>
      </c>
      <c r="V18">
        <f t="shared" si="4"/>
        <v>42.622950819672134</v>
      </c>
    </row>
    <row r="19" spans="1:41" ht="16.5" thickBot="1" x14ac:dyDescent="0.3">
      <c r="A19" s="5">
        <v>1992</v>
      </c>
      <c r="B19" s="6">
        <v>16.37</v>
      </c>
      <c r="C19" s="6">
        <v>20.079999999999998</v>
      </c>
      <c r="D19" s="6">
        <v>22.64</v>
      </c>
      <c r="E19" s="6">
        <v>25.02</v>
      </c>
      <c r="F19" s="6">
        <v>30.57</v>
      </c>
      <c r="G19" s="6">
        <v>22.27</v>
      </c>
      <c r="H19" s="6">
        <v>19.809999999999999</v>
      </c>
      <c r="I19" s="6">
        <v>18.100000000000001</v>
      </c>
      <c r="J19" s="6">
        <v>24.49</v>
      </c>
      <c r="K19" s="6">
        <v>20.13</v>
      </c>
      <c r="L19" s="6">
        <v>20.72</v>
      </c>
      <c r="M19" s="6">
        <v>17.600000000000001</v>
      </c>
      <c r="P19">
        <v>3</v>
      </c>
      <c r="Q19" s="7">
        <f t="shared" si="0"/>
        <v>16.145274053187215</v>
      </c>
      <c r="R19" s="7">
        <f t="shared" si="1"/>
        <v>12.451415614652459</v>
      </c>
      <c r="S19">
        <f t="shared" si="2"/>
        <v>46</v>
      </c>
      <c r="T19">
        <f t="shared" si="3"/>
        <v>0.37704918032786883</v>
      </c>
      <c r="U19">
        <f t="shared" si="5"/>
        <v>0.80327868852459017</v>
      </c>
      <c r="V19">
        <f t="shared" si="4"/>
        <v>80.327868852459019</v>
      </c>
    </row>
    <row r="20" spans="1:41" ht="16.5" thickBot="1" x14ac:dyDescent="0.3">
      <c r="A20" s="3">
        <v>1993</v>
      </c>
      <c r="B20" s="4">
        <v>20.56</v>
      </c>
      <c r="C20" s="4">
        <v>38.479999999999997</v>
      </c>
      <c r="D20" s="4">
        <v>27.26</v>
      </c>
      <c r="E20" s="4">
        <v>26.87</v>
      </c>
      <c r="F20" s="4">
        <v>22.34</v>
      </c>
      <c r="G20" s="4">
        <v>23.42</v>
      </c>
      <c r="H20" s="4">
        <v>17.350000000000001</v>
      </c>
      <c r="I20" s="4">
        <v>17.829999999999998</v>
      </c>
      <c r="J20" s="4">
        <v>16.21</v>
      </c>
      <c r="K20" s="4">
        <v>16.64</v>
      </c>
      <c r="L20" s="4">
        <v>14.3</v>
      </c>
      <c r="M20" s="4">
        <v>19.95</v>
      </c>
      <c r="P20">
        <v>2</v>
      </c>
      <c r="Q20" s="7">
        <f t="shared" si="0"/>
        <v>12.451415614652459</v>
      </c>
      <c r="R20" s="7">
        <f t="shared" si="1"/>
        <v>8.7575571761177038</v>
      </c>
      <c r="S20">
        <f t="shared" si="2"/>
        <v>23</v>
      </c>
      <c r="T20">
        <f t="shared" si="3"/>
        <v>0.18852459016393441</v>
      </c>
      <c r="U20">
        <f t="shared" si="5"/>
        <v>0.99180327868852458</v>
      </c>
      <c r="V20">
        <f t="shared" si="4"/>
        <v>99.180327868852459</v>
      </c>
    </row>
    <row r="21" spans="1:41" ht="16.5" thickBot="1" x14ac:dyDescent="0.3">
      <c r="A21" s="5">
        <v>1994</v>
      </c>
      <c r="B21" s="6">
        <v>21.06</v>
      </c>
      <c r="C21" s="6">
        <v>24.62</v>
      </c>
      <c r="D21" s="6">
        <v>22.8</v>
      </c>
      <c r="E21" s="6">
        <v>19.329999999999998</v>
      </c>
      <c r="F21" s="6">
        <v>17.75</v>
      </c>
      <c r="G21" s="6">
        <v>17.64</v>
      </c>
      <c r="H21" s="6">
        <v>15.94</v>
      </c>
      <c r="I21" s="6">
        <v>14.34</v>
      </c>
      <c r="J21" s="6">
        <v>13.51</v>
      </c>
      <c r="K21" s="6">
        <v>14.57</v>
      </c>
      <c r="L21" s="6">
        <v>15.43</v>
      </c>
      <c r="M21" s="6">
        <v>13.48</v>
      </c>
      <c r="P21">
        <v>1</v>
      </c>
      <c r="Q21" s="7">
        <f t="shared" si="0"/>
        <v>8.7575571761177038</v>
      </c>
      <c r="R21" s="7">
        <f t="shared" si="1"/>
        <v>5.0636987375829481</v>
      </c>
      <c r="S21">
        <f>COUNTIFS($B$6:$M$16,"&lt;=" &amp; Q21,$B$6:$M$16,"&gt;" &amp; R21)</f>
        <v>1</v>
      </c>
      <c r="T21">
        <f t="shared" si="3"/>
        <v>8.1967213114754103E-3</v>
      </c>
      <c r="U21">
        <f t="shared" si="5"/>
        <v>1</v>
      </c>
      <c r="V21">
        <f t="shared" si="4"/>
        <v>100</v>
      </c>
    </row>
    <row r="22" spans="1:41" ht="16.5" thickBot="1" x14ac:dyDescent="0.3">
      <c r="A22" s="3">
        <v>1995</v>
      </c>
      <c r="B22" s="4">
        <v>21.72</v>
      </c>
      <c r="C22" s="4">
        <v>35.99</v>
      </c>
      <c r="D22" s="4">
        <v>20.48</v>
      </c>
      <c r="E22" s="4">
        <v>22.24</v>
      </c>
      <c r="F22" s="4">
        <v>17.989999999999998</v>
      </c>
      <c r="G22" s="4">
        <v>16.54</v>
      </c>
      <c r="H22" s="4">
        <v>17.079999999999998</v>
      </c>
      <c r="I22" s="4">
        <v>13.59</v>
      </c>
      <c r="J22" s="4">
        <v>14.22</v>
      </c>
      <c r="K22" s="4">
        <v>19.350000000000001</v>
      </c>
      <c r="L22" s="4">
        <v>14.88</v>
      </c>
      <c r="M22" s="4">
        <v>14.01</v>
      </c>
      <c r="Q22" s="7"/>
      <c r="R22" s="7"/>
    </row>
    <row r="23" spans="1:41" ht="16.5" thickBot="1" x14ac:dyDescent="0.3">
      <c r="A23" s="5">
        <v>1996</v>
      </c>
      <c r="B23" s="6">
        <v>24.09</v>
      </c>
      <c r="C23" s="6">
        <v>20.350000000000001</v>
      </c>
      <c r="D23" s="6">
        <v>25.85</v>
      </c>
      <c r="E23" s="6">
        <v>18.97</v>
      </c>
      <c r="F23" s="6">
        <v>17.149999999999999</v>
      </c>
      <c r="G23" s="6">
        <v>14.94</v>
      </c>
      <c r="H23" s="6">
        <v>13.89</v>
      </c>
      <c r="I23" s="6">
        <v>13.88</v>
      </c>
      <c r="J23" s="6">
        <v>14.66</v>
      </c>
      <c r="K23" s="6">
        <v>14.45</v>
      </c>
      <c r="L23" s="6">
        <v>17.600000000000001</v>
      </c>
      <c r="M23" s="6">
        <v>21.51</v>
      </c>
      <c r="Q23" s="7"/>
      <c r="R23" s="7"/>
    </row>
    <row r="24" spans="1:41" ht="16.5" thickBot="1" x14ac:dyDescent="0.3">
      <c r="A24" s="3">
        <v>1997</v>
      </c>
      <c r="B24" s="4">
        <v>38.06</v>
      </c>
      <c r="C24" s="4">
        <v>36.880000000000003</v>
      </c>
      <c r="D24" s="4">
        <v>22.5</v>
      </c>
      <c r="E24" s="4">
        <v>20.52</v>
      </c>
      <c r="F24" s="4">
        <v>19.77</v>
      </c>
      <c r="G24" s="4">
        <v>28.02</v>
      </c>
      <c r="H24" s="4">
        <v>19.05</v>
      </c>
      <c r="I24" s="4">
        <v>16.8</v>
      </c>
      <c r="J24" s="4">
        <v>15.91</v>
      </c>
      <c r="K24" s="4">
        <v>17.82</v>
      </c>
      <c r="L24" s="4">
        <v>23.39</v>
      </c>
      <c r="M24" s="4">
        <v>19.52</v>
      </c>
      <c r="Q24" s="7"/>
      <c r="R24" s="7"/>
    </row>
    <row r="25" spans="1:41" ht="16.5" thickBot="1" x14ac:dyDescent="0.3">
      <c r="A25" s="5">
        <v>1998</v>
      </c>
      <c r="B25" s="6">
        <v>17.59</v>
      </c>
      <c r="C25" s="6">
        <v>22.43</v>
      </c>
      <c r="D25" s="6">
        <v>27.53</v>
      </c>
      <c r="E25" s="6">
        <v>30.25</v>
      </c>
      <c r="F25" s="6">
        <v>26.57</v>
      </c>
      <c r="G25" s="6">
        <v>20.81</v>
      </c>
      <c r="H25" s="6">
        <v>18.43</v>
      </c>
      <c r="I25" s="6">
        <v>20.27</v>
      </c>
      <c r="J25" s="6">
        <v>18.62</v>
      </c>
      <c r="K25" s="6">
        <v>20.5</v>
      </c>
      <c r="L25" s="6">
        <v>17.13</v>
      </c>
      <c r="M25" s="6">
        <v>18.690000000000001</v>
      </c>
      <c r="Q25" s="7"/>
      <c r="R25" s="7"/>
    </row>
    <row r="26" spans="1:41" ht="16.5" thickBot="1" x14ac:dyDescent="0.3">
      <c r="A26" s="3">
        <v>1999</v>
      </c>
      <c r="B26" s="4">
        <v>52.34</v>
      </c>
      <c r="C26" s="4">
        <v>44.32</v>
      </c>
      <c r="D26" s="4">
        <v>33.93</v>
      </c>
      <c r="E26" s="4">
        <v>29.15</v>
      </c>
      <c r="F26" s="4">
        <v>28.99</v>
      </c>
      <c r="G26" s="4">
        <v>25.21</v>
      </c>
      <c r="H26" s="4">
        <v>21.51</v>
      </c>
      <c r="I26" s="4">
        <v>18.920000000000002</v>
      </c>
      <c r="J26" s="4">
        <v>18.55</v>
      </c>
      <c r="K26" s="4">
        <v>17.25</v>
      </c>
      <c r="L26" s="4">
        <v>17.2</v>
      </c>
      <c r="M26" s="4">
        <v>20.56</v>
      </c>
      <c r="Q26" s="7"/>
      <c r="R26" s="7"/>
    </row>
    <row r="27" spans="1:41" ht="16.5" thickBot="1" x14ac:dyDescent="0.3">
      <c r="A27" s="5">
        <v>2000</v>
      </c>
      <c r="B27" s="6">
        <v>24.76</v>
      </c>
      <c r="C27" s="6"/>
      <c r="D27" s="6"/>
      <c r="E27" s="6">
        <v>19.43</v>
      </c>
      <c r="F27" s="6">
        <v>18.190000000000001</v>
      </c>
      <c r="G27" s="6">
        <v>17.37</v>
      </c>
      <c r="H27" s="6">
        <v>18.64</v>
      </c>
      <c r="I27" s="6">
        <v>17.77</v>
      </c>
      <c r="J27" s="6">
        <v>21.95</v>
      </c>
      <c r="K27" s="6">
        <v>16</v>
      </c>
      <c r="L27" s="6">
        <v>21.36</v>
      </c>
      <c r="M27" s="6">
        <v>19.02</v>
      </c>
      <c r="Q27" s="7"/>
      <c r="R27" s="7"/>
    </row>
    <row r="28" spans="1:41" ht="16.5" thickBot="1" x14ac:dyDescent="0.3">
      <c r="A28" s="3">
        <v>2001</v>
      </c>
      <c r="B28" s="4">
        <v>23.16</v>
      </c>
      <c r="C28" s="4">
        <v>33.1</v>
      </c>
      <c r="D28" s="4">
        <v>28.83</v>
      </c>
      <c r="E28" s="4">
        <v>20.07</v>
      </c>
      <c r="F28" s="4">
        <v>23.33</v>
      </c>
      <c r="G28" s="4">
        <v>20.059999999999999</v>
      </c>
      <c r="H28" s="4">
        <v>17.95</v>
      </c>
      <c r="I28" s="4">
        <v>15.81</v>
      </c>
      <c r="J28" s="4">
        <v>16.59</v>
      </c>
      <c r="K28" s="4">
        <v>20.66</v>
      </c>
      <c r="L28" s="4">
        <v>18.29</v>
      </c>
      <c r="M28" s="4">
        <v>22.07</v>
      </c>
      <c r="Q28" s="7"/>
      <c r="R28" s="7"/>
    </row>
    <row r="29" spans="1:41" ht="16.5" thickBot="1" x14ac:dyDescent="0.3">
      <c r="A29" s="5">
        <v>2002</v>
      </c>
      <c r="B29" s="6">
        <v>21.38</v>
      </c>
      <c r="C29" s="6">
        <v>20.94</v>
      </c>
      <c r="D29" s="6">
        <v>18.920000000000002</v>
      </c>
      <c r="E29" s="6">
        <v>14.38</v>
      </c>
      <c r="F29" s="6">
        <v>19.149999999999999</v>
      </c>
      <c r="G29" s="6">
        <v>16.100000000000001</v>
      </c>
      <c r="H29" s="6">
        <v>15.17</v>
      </c>
      <c r="I29" s="6">
        <v>14.68</v>
      </c>
      <c r="J29" s="6">
        <v>16.12</v>
      </c>
      <c r="K29" s="6">
        <v>12.99</v>
      </c>
      <c r="L29" s="6">
        <v>18.850000000000001</v>
      </c>
      <c r="M29" s="6">
        <v>19.84</v>
      </c>
      <c r="Q29" s="7"/>
      <c r="R29" s="7"/>
    </row>
    <row r="30" spans="1:41" ht="16.5" thickBot="1" x14ac:dyDescent="0.3">
      <c r="A30" s="3">
        <v>2003</v>
      </c>
      <c r="B30" s="4">
        <v>35.39</v>
      </c>
      <c r="C30" s="4"/>
      <c r="D30" s="4">
        <v>23.24</v>
      </c>
      <c r="E30" s="4">
        <v>25.33</v>
      </c>
      <c r="F30" s="4">
        <v>19.260000000000002</v>
      </c>
      <c r="G30" s="4">
        <v>20.02</v>
      </c>
      <c r="H30" s="4">
        <v>17.22</v>
      </c>
      <c r="I30" s="4">
        <v>15.76</v>
      </c>
      <c r="J30" s="4">
        <v>14.92</v>
      </c>
      <c r="K30" s="4">
        <v>14.56</v>
      </c>
      <c r="L30" s="4">
        <v>16.22</v>
      </c>
      <c r="M30" s="4">
        <v>20.350000000000001</v>
      </c>
      <c r="Q30" s="7"/>
      <c r="R30" s="7"/>
    </row>
    <row r="31" spans="1:41" ht="16.5" thickBot="1" x14ac:dyDescent="0.3">
      <c r="A31" s="5">
        <v>2004</v>
      </c>
      <c r="B31" s="6">
        <v>17.54</v>
      </c>
      <c r="C31" s="6">
        <v>16.239999999999998</v>
      </c>
      <c r="D31" s="6">
        <v>12.82</v>
      </c>
      <c r="E31" s="6">
        <v>15.39</v>
      </c>
      <c r="F31" s="6">
        <v>21.64</v>
      </c>
      <c r="G31" s="6">
        <v>18.809999999999999</v>
      </c>
      <c r="H31" s="6">
        <v>18.79</v>
      </c>
      <c r="I31" s="6">
        <v>13.14</v>
      </c>
      <c r="J31" s="6">
        <v>11.85</v>
      </c>
      <c r="K31" s="6">
        <v>19.059999999999999</v>
      </c>
      <c r="L31" s="6">
        <v>17.91</v>
      </c>
      <c r="M31" s="6">
        <v>18.899999999999999</v>
      </c>
      <c r="Q31" s="7"/>
    </row>
    <row r="32" spans="1:41" ht="16.5" thickBot="1" x14ac:dyDescent="0.3">
      <c r="A32" s="3">
        <v>2005</v>
      </c>
      <c r="B32" s="4">
        <v>37.39</v>
      </c>
      <c r="C32" s="4">
        <v>24.79</v>
      </c>
      <c r="D32" s="4">
        <v>26.28</v>
      </c>
      <c r="E32" s="4">
        <v>18.61</v>
      </c>
      <c r="F32" s="4">
        <v>20.43</v>
      </c>
      <c r="G32" s="4">
        <v>16.77</v>
      </c>
      <c r="H32" s="4">
        <v>15.4</v>
      </c>
      <c r="I32" s="4">
        <v>13.78</v>
      </c>
      <c r="J32" s="4">
        <v>14.91</v>
      </c>
      <c r="K32" s="4">
        <v>16.71</v>
      </c>
      <c r="L32" s="4">
        <v>15.17</v>
      </c>
      <c r="M32" s="4">
        <v>18.38</v>
      </c>
      <c r="Q32" s="7"/>
      <c r="R32" s="7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30" ht="16.5" thickBot="1" x14ac:dyDescent="0.3">
      <c r="A33" s="5">
        <v>2006</v>
      </c>
      <c r="B33" s="6">
        <v>20.11</v>
      </c>
      <c r="C33" s="6">
        <v>25.62</v>
      </c>
      <c r="D33" s="6">
        <v>18.73</v>
      </c>
      <c r="E33" s="6">
        <v>17.29</v>
      </c>
      <c r="F33" s="6">
        <v>13.78</v>
      </c>
      <c r="G33" s="6">
        <v>13.58</v>
      </c>
      <c r="H33" s="6">
        <v>13.15</v>
      </c>
      <c r="I33" s="6">
        <v>12.29</v>
      </c>
      <c r="J33" s="6">
        <v>13.22</v>
      </c>
      <c r="K33" s="6">
        <v>14.32</v>
      </c>
      <c r="L33" s="6">
        <v>12.12</v>
      </c>
      <c r="M33" s="6">
        <v>22.16</v>
      </c>
      <c r="Q33" s="7"/>
      <c r="R33" s="7"/>
      <c r="X33" s="11"/>
    </row>
    <row r="34" spans="1:30" ht="16.5" thickBot="1" x14ac:dyDescent="0.3">
      <c r="A34" s="3">
        <v>2007</v>
      </c>
      <c r="B34" s="4">
        <v>52.29</v>
      </c>
      <c r="C34" s="4">
        <v>25.7</v>
      </c>
      <c r="D34" s="4">
        <v>25.08</v>
      </c>
      <c r="E34" s="4">
        <v>19.850000000000001</v>
      </c>
      <c r="F34" s="4">
        <v>18.84</v>
      </c>
      <c r="G34" s="4">
        <v>16.13</v>
      </c>
      <c r="H34" s="4">
        <v>22.03</v>
      </c>
      <c r="I34" s="4">
        <v>15.86</v>
      </c>
      <c r="J34" s="4">
        <v>13.93</v>
      </c>
      <c r="K34" s="4">
        <v>13.13</v>
      </c>
      <c r="L34" s="4">
        <v>15.2</v>
      </c>
      <c r="M34" s="4">
        <v>16.579999999999998</v>
      </c>
      <c r="P34" s="67" t="s">
        <v>29</v>
      </c>
      <c r="Q34" s="67"/>
      <c r="R34" s="67"/>
      <c r="S34" s="67"/>
      <c r="T34" s="67"/>
      <c r="U34" s="67"/>
      <c r="V34" s="67"/>
      <c r="X34" s="67" t="s">
        <v>43</v>
      </c>
      <c r="Y34" s="67"/>
      <c r="Z34" s="67"/>
      <c r="AA34" s="67"/>
      <c r="AB34" s="67"/>
      <c r="AC34" s="67"/>
      <c r="AD34" s="67"/>
    </row>
    <row r="35" spans="1:30" ht="16.5" thickBot="1" x14ac:dyDescent="0.3">
      <c r="A35" s="5">
        <v>2008</v>
      </c>
      <c r="B35" s="6">
        <v>19.46</v>
      </c>
      <c r="C35" s="6">
        <v>16.5</v>
      </c>
      <c r="D35" s="6">
        <v>19.43</v>
      </c>
      <c r="E35" s="6">
        <v>16.72</v>
      </c>
      <c r="F35" s="6">
        <v>18.170000000000002</v>
      </c>
      <c r="G35" s="6">
        <v>16.73</v>
      </c>
      <c r="H35" s="6">
        <v>12.95</v>
      </c>
      <c r="I35" s="6">
        <v>13.45</v>
      </c>
      <c r="J35" s="6">
        <v>12.95</v>
      </c>
      <c r="K35" s="6">
        <v>12.6</v>
      </c>
      <c r="L35" s="6">
        <v>13.17</v>
      </c>
      <c r="M35" s="6">
        <v>11.32</v>
      </c>
      <c r="R35" t="s">
        <v>23</v>
      </c>
      <c r="S35" t="s">
        <v>24</v>
      </c>
      <c r="T35" t="s">
        <v>25</v>
      </c>
      <c r="U35" t="s">
        <v>26</v>
      </c>
      <c r="Z35" t="s">
        <v>23</v>
      </c>
      <c r="AA35" t="s">
        <v>24</v>
      </c>
      <c r="AB35" t="s">
        <v>25</v>
      </c>
      <c r="AC35" t="s">
        <v>26</v>
      </c>
    </row>
    <row r="36" spans="1:30" ht="16.5" thickBot="1" x14ac:dyDescent="0.3">
      <c r="A36" s="3">
        <v>2009</v>
      </c>
      <c r="B36" s="4">
        <v>25.78</v>
      </c>
      <c r="C36" s="4">
        <v>22.78</v>
      </c>
      <c r="D36" s="4">
        <v>17.48</v>
      </c>
      <c r="E36" s="4">
        <v>15.01</v>
      </c>
      <c r="F36" s="4">
        <v>14</v>
      </c>
      <c r="G36" s="4">
        <v>14.31</v>
      </c>
      <c r="H36" s="4">
        <v>19.170000000000002</v>
      </c>
      <c r="I36" s="4">
        <v>20.74</v>
      </c>
      <c r="J36" s="4">
        <v>26.71</v>
      </c>
      <c r="K36" s="4">
        <v>35.229999999999997</v>
      </c>
      <c r="L36" s="4">
        <v>32.630000000000003</v>
      </c>
      <c r="M36" s="4">
        <v>35.19</v>
      </c>
      <c r="R36">
        <f>COUNT(B16:M44)</f>
        <v>341</v>
      </c>
      <c r="S36">
        <f>SQRT(R36)</f>
        <v>18.466185312619388</v>
      </c>
      <c r="T36">
        <f>(MAX(B16:M44)-(MIN(B16:M44)))</f>
        <v>41.91</v>
      </c>
      <c r="U36">
        <f>T36/S36</f>
        <v>2.2695537432606407</v>
      </c>
      <c r="Z36">
        <f>COUNT(B6:M44)</f>
        <v>451</v>
      </c>
      <c r="AA36">
        <f>SQRT(Z36)</f>
        <v>21.236760581595302</v>
      </c>
      <c r="AB36">
        <f>(MAX(B6:M44)-(MIN(B6:M44)))</f>
        <v>44.64</v>
      </c>
      <c r="AC36">
        <f>AB36/AA36</f>
        <v>2.1020155041295214</v>
      </c>
    </row>
    <row r="37" spans="1:30" ht="16.5" thickBot="1" x14ac:dyDescent="0.3">
      <c r="A37" s="5">
        <v>2010</v>
      </c>
      <c r="B37" s="6">
        <v>48.6</v>
      </c>
      <c r="C37" s="6">
        <v>38.840000000000003</v>
      </c>
      <c r="D37" s="6">
        <v>30.36</v>
      </c>
      <c r="E37" s="6">
        <v>25.03</v>
      </c>
      <c r="F37" s="6">
        <v>21.55</v>
      </c>
      <c r="G37" s="6">
        <v>19.59</v>
      </c>
      <c r="H37" s="6">
        <v>18.510000000000002</v>
      </c>
      <c r="I37" s="6">
        <v>16.82</v>
      </c>
      <c r="J37" s="6">
        <v>16.3</v>
      </c>
      <c r="K37" s="6">
        <v>19.670000000000002</v>
      </c>
      <c r="L37" s="6">
        <v>16.600000000000001</v>
      </c>
      <c r="M37" s="6">
        <v>17.22</v>
      </c>
    </row>
    <row r="38" spans="1:30" ht="16.5" thickBot="1" x14ac:dyDescent="0.3">
      <c r="A38" s="3">
        <v>2011</v>
      </c>
      <c r="B38" s="4"/>
      <c r="C38" s="4">
        <v>34.15</v>
      </c>
      <c r="D38" s="4">
        <v>22.52</v>
      </c>
      <c r="E38" s="4">
        <v>25.14</v>
      </c>
      <c r="F38" s="4">
        <v>18.170000000000002</v>
      </c>
      <c r="G38" s="4">
        <v>18.82</v>
      </c>
      <c r="H38" s="4">
        <v>17.13</v>
      </c>
      <c r="I38" s="4">
        <v>16.86</v>
      </c>
      <c r="J38" s="4">
        <v>15.08</v>
      </c>
      <c r="K38" s="4">
        <v>18.3</v>
      </c>
      <c r="L38" s="4">
        <v>14.68</v>
      </c>
      <c r="M38" s="4">
        <v>13.16</v>
      </c>
      <c r="P38" t="s">
        <v>14</v>
      </c>
      <c r="Q38" s="68" t="s">
        <v>15</v>
      </c>
      <c r="R38" s="68"/>
      <c r="S38" t="s">
        <v>16</v>
      </c>
      <c r="T38" t="s">
        <v>17</v>
      </c>
      <c r="U38" t="s">
        <v>18</v>
      </c>
      <c r="V38" t="s">
        <v>19</v>
      </c>
      <c r="X38" t="s">
        <v>14</v>
      </c>
      <c r="Y38" s="68" t="s">
        <v>15</v>
      </c>
      <c r="Z38" s="68"/>
      <c r="AA38" t="s">
        <v>16</v>
      </c>
      <c r="AB38" t="s">
        <v>17</v>
      </c>
      <c r="AC38" t="s">
        <v>18</v>
      </c>
      <c r="AD38" t="s">
        <v>19</v>
      </c>
    </row>
    <row r="39" spans="1:30" ht="16.5" thickBot="1" x14ac:dyDescent="0.3">
      <c r="A39" s="5">
        <v>2012</v>
      </c>
      <c r="B39" s="6">
        <v>23.11</v>
      </c>
      <c r="C39" s="6">
        <v>17.100000000000001</v>
      </c>
      <c r="D39" s="6">
        <v>14.73</v>
      </c>
      <c r="E39" s="6">
        <v>15.87</v>
      </c>
      <c r="F39" s="6">
        <v>19.739999999999998</v>
      </c>
      <c r="G39" s="6">
        <v>32.840000000000003</v>
      </c>
      <c r="H39" s="6">
        <v>22.98</v>
      </c>
      <c r="I39" s="6">
        <v>18.05</v>
      </c>
      <c r="J39" s="6">
        <v>18.93</v>
      </c>
      <c r="K39" s="6">
        <v>17.52</v>
      </c>
      <c r="L39" s="6">
        <v>16.59</v>
      </c>
      <c r="M39" s="6">
        <v>20.76</v>
      </c>
      <c r="P39">
        <v>19</v>
      </c>
      <c r="Q39" s="7">
        <f>MAX(B16:M44)</f>
        <v>53.23</v>
      </c>
      <c r="R39" s="7">
        <f>Q39 -$U$36</f>
        <v>50.96044625673936</v>
      </c>
      <c r="S39">
        <f>COUNTIFS($B$16:$M$44,"&lt;=" &amp; Q39,$B$16:$M$44,"&gt;" &amp; R39)</f>
        <v>3</v>
      </c>
      <c r="T39">
        <f>S39/$R$36</f>
        <v>8.7976539589442824E-3</v>
      </c>
      <c r="U39">
        <f>T39</f>
        <v>8.7976539589442824E-3</v>
      </c>
      <c r="V39">
        <f>100*U39</f>
        <v>0.87976539589442826</v>
      </c>
      <c r="X39">
        <v>22</v>
      </c>
      <c r="Y39" s="7">
        <f>MAX(B6:M44)</f>
        <v>53.23</v>
      </c>
      <c r="Z39" s="7">
        <f>Y39 -$AC$36</f>
        <v>51.127984495870479</v>
      </c>
      <c r="AA39">
        <f>COUNTIFS($B$6:$M$44,"&lt;=" &amp; Y39,$B$6:$M$44,"&gt;" &amp; Z39)</f>
        <v>3</v>
      </c>
      <c r="AB39">
        <f t="shared" ref="AB39:AB60" si="6">AA39/$Z$36</f>
        <v>6.6518847006651885E-3</v>
      </c>
      <c r="AC39">
        <f>AB39</f>
        <v>6.6518847006651885E-3</v>
      </c>
      <c r="AD39">
        <f>100*AC39</f>
        <v>0.66518847006651882</v>
      </c>
    </row>
    <row r="40" spans="1:30" ht="16.5" thickBot="1" x14ac:dyDescent="0.3">
      <c r="A40" s="3">
        <v>2013</v>
      </c>
      <c r="B40" s="4">
        <v>21.87</v>
      </c>
      <c r="C40" s="4">
        <v>37.68</v>
      </c>
      <c r="D40" s="4">
        <v>24.09</v>
      </c>
      <c r="E40" s="4">
        <v>39.340000000000003</v>
      </c>
      <c r="F40" s="4">
        <v>29.86</v>
      </c>
      <c r="G40" s="4">
        <v>35.369999999999997</v>
      </c>
      <c r="H40" s="4">
        <v>26.22</v>
      </c>
      <c r="I40" s="4">
        <v>21.15</v>
      </c>
      <c r="J40" s="4">
        <v>21.11</v>
      </c>
      <c r="K40" s="4">
        <v>28.05</v>
      </c>
      <c r="L40" s="4">
        <v>21.73</v>
      </c>
      <c r="M40" s="4">
        <v>19.32</v>
      </c>
      <c r="P40">
        <v>18</v>
      </c>
      <c r="Q40" s="7">
        <f t="shared" ref="Q40:Q57" si="7">R39</f>
        <v>50.96044625673936</v>
      </c>
      <c r="R40" s="7">
        <f>Q40 -$U$36</f>
        <v>48.690892513478715</v>
      </c>
      <c r="S40">
        <f t="shared" ref="S40:S57" si="8">COUNTIFS($B$16:$M$44,"&lt;=" &amp; Q40,$B$16:$M$44,"&gt;" &amp; R40)</f>
        <v>1</v>
      </c>
      <c r="T40">
        <f t="shared" ref="T40:T57" si="9">S40/$R$36</f>
        <v>2.9325513196480938E-3</v>
      </c>
      <c r="U40">
        <f>SUM(U39,T40)</f>
        <v>1.1730205278592375E-2</v>
      </c>
      <c r="V40">
        <f t="shared" ref="V40:V57" si="10">100*U40</f>
        <v>1.1730205278592376</v>
      </c>
      <c r="X40">
        <v>21</v>
      </c>
      <c r="Y40" s="7">
        <f>Z39</f>
        <v>51.127984495870479</v>
      </c>
      <c r="Z40" s="7">
        <f t="shared" ref="Z40:Z60" si="11">Y40 -$AC$36</f>
        <v>49.02596899174096</v>
      </c>
      <c r="AA40">
        <f t="shared" ref="AA40:AA59" si="12">COUNTIFS($B$6:$M$44,"&lt;=" &amp; Y40,$B$6:$M$44,"&gt;" &amp; Z40)</f>
        <v>1</v>
      </c>
      <c r="AB40">
        <f t="shared" si="6"/>
        <v>2.2172949002217295E-3</v>
      </c>
      <c r="AC40">
        <f>SUM(AC39,AB40)</f>
        <v>8.869179600886918E-3</v>
      </c>
      <c r="AD40">
        <f t="shared" ref="AD40:AD58" si="13">100*AC40</f>
        <v>0.88691796008869184</v>
      </c>
    </row>
    <row r="41" spans="1:30" ht="16.5" thickBot="1" x14ac:dyDescent="0.3">
      <c r="A41" s="5">
        <v>2014</v>
      </c>
      <c r="B41" s="6">
        <v>25.49</v>
      </c>
      <c r="C41" s="6">
        <v>20.2</v>
      </c>
      <c r="D41" s="6">
        <v>20.74</v>
      </c>
      <c r="E41" s="6">
        <v>21.18</v>
      </c>
      <c r="F41" s="6">
        <v>19.02</v>
      </c>
      <c r="G41" s="6">
        <v>16.97</v>
      </c>
      <c r="H41" s="6">
        <v>16.27</v>
      </c>
      <c r="I41" s="6">
        <v>14.53</v>
      </c>
      <c r="J41" s="6">
        <v>16.21</v>
      </c>
      <c r="K41" s="6">
        <v>13.7</v>
      </c>
      <c r="L41" s="6">
        <v>15.42</v>
      </c>
      <c r="M41" s="6">
        <v>23.26</v>
      </c>
      <c r="P41">
        <v>17</v>
      </c>
      <c r="Q41" s="7">
        <f t="shared" si="7"/>
        <v>48.690892513478715</v>
      </c>
      <c r="R41" s="7">
        <f t="shared" ref="R41:R57" si="14">Q41 -$U$36</f>
        <v>46.421338770218071</v>
      </c>
      <c r="S41">
        <f t="shared" si="8"/>
        <v>1</v>
      </c>
      <c r="T41">
        <f t="shared" si="9"/>
        <v>2.9325513196480938E-3</v>
      </c>
      <c r="U41">
        <f t="shared" ref="U41:U57" si="15">SUM(U40,T41)</f>
        <v>1.466275659824047E-2</v>
      </c>
      <c r="V41">
        <f t="shared" si="10"/>
        <v>1.466275659824047</v>
      </c>
      <c r="X41">
        <v>20</v>
      </c>
      <c r="Y41" s="7">
        <f t="shared" ref="Y41:Y59" si="16">Z40</f>
        <v>49.02596899174096</v>
      </c>
      <c r="Z41" s="7">
        <f t="shared" si="11"/>
        <v>46.923953487611442</v>
      </c>
      <c r="AA41">
        <f t="shared" si="12"/>
        <v>2</v>
      </c>
      <c r="AB41">
        <f t="shared" si="6"/>
        <v>4.434589800443459E-3</v>
      </c>
      <c r="AC41">
        <f t="shared" ref="AC41:AC60" si="17">SUM(AC40,AB41)</f>
        <v>1.3303769401330377E-2</v>
      </c>
      <c r="AD41">
        <f t="shared" si="13"/>
        <v>1.3303769401330376</v>
      </c>
    </row>
    <row r="42" spans="1:30" ht="16.5" thickBot="1" x14ac:dyDescent="0.3">
      <c r="A42" s="3">
        <v>2015</v>
      </c>
      <c r="B42" s="4">
        <v>21.82</v>
      </c>
      <c r="C42" s="4"/>
      <c r="D42" s="4"/>
      <c r="E42" s="4"/>
      <c r="F42" s="4">
        <v>21.53</v>
      </c>
      <c r="G42" s="4">
        <v>23.49</v>
      </c>
      <c r="H42" s="4">
        <v>24</v>
      </c>
      <c r="I42" s="4">
        <v>17.440000000000001</v>
      </c>
      <c r="J42" s="4">
        <v>21.89</v>
      </c>
      <c r="K42" s="4">
        <v>24.06</v>
      </c>
      <c r="L42" s="4">
        <v>41.95</v>
      </c>
      <c r="M42" s="4">
        <v>40.06</v>
      </c>
      <c r="P42">
        <v>16</v>
      </c>
      <c r="Q42" s="7">
        <f t="shared" si="7"/>
        <v>46.421338770218071</v>
      </c>
      <c r="R42" s="7">
        <f t="shared" si="14"/>
        <v>44.151785026957427</v>
      </c>
      <c r="S42">
        <f t="shared" si="8"/>
        <v>3</v>
      </c>
      <c r="T42">
        <f t="shared" si="9"/>
        <v>8.7976539589442824E-3</v>
      </c>
      <c r="U42">
        <f t="shared" si="15"/>
        <v>2.3460410557184751E-2</v>
      </c>
      <c r="V42">
        <f t="shared" si="10"/>
        <v>2.3460410557184752</v>
      </c>
      <c r="X42">
        <v>19</v>
      </c>
      <c r="Y42" s="7">
        <f t="shared" si="16"/>
        <v>46.923953487611442</v>
      </c>
      <c r="Z42" s="7">
        <f t="shared" si="11"/>
        <v>44.821937983481924</v>
      </c>
      <c r="AA42">
        <f t="shared" si="12"/>
        <v>1</v>
      </c>
      <c r="AB42">
        <f t="shared" si="6"/>
        <v>2.2172949002217295E-3</v>
      </c>
      <c r="AC42">
        <f t="shared" si="17"/>
        <v>1.5521064301552107E-2</v>
      </c>
      <c r="AD42">
        <f t="shared" si="13"/>
        <v>1.5521064301552108</v>
      </c>
    </row>
    <row r="43" spans="1:30" ht="16.5" thickBot="1" x14ac:dyDescent="0.3">
      <c r="A43" s="4">
        <v>2016</v>
      </c>
      <c r="B43" s="4">
        <v>53.23</v>
      </c>
      <c r="C43" s="4">
        <v>48.73</v>
      </c>
      <c r="D43" s="4">
        <v>39.99</v>
      </c>
      <c r="E43" s="4">
        <v>28.19</v>
      </c>
      <c r="F43" s="4">
        <v>28.7</v>
      </c>
      <c r="G43" s="4">
        <v>37.28</v>
      </c>
      <c r="H43" s="4">
        <v>25.05</v>
      </c>
      <c r="I43" s="4">
        <v>23.98</v>
      </c>
      <c r="J43" s="4">
        <v>25.74</v>
      </c>
      <c r="K43" s="4">
        <v>23.05</v>
      </c>
      <c r="L43" s="4">
        <v>20.57</v>
      </c>
      <c r="M43" s="4">
        <v>25.18</v>
      </c>
      <c r="P43">
        <v>15</v>
      </c>
      <c r="Q43" s="7">
        <f t="shared" si="7"/>
        <v>44.151785026957427</v>
      </c>
      <c r="R43" s="7">
        <f t="shared" si="14"/>
        <v>41.882231283696782</v>
      </c>
      <c r="S43">
        <f t="shared" si="8"/>
        <v>2</v>
      </c>
      <c r="T43">
        <f t="shared" si="9"/>
        <v>5.8651026392961877E-3</v>
      </c>
      <c r="U43">
        <f t="shared" si="15"/>
        <v>2.932551319648094E-2</v>
      </c>
      <c r="V43">
        <f t="shared" si="10"/>
        <v>2.9325513196480939</v>
      </c>
      <c r="X43">
        <v>18</v>
      </c>
      <c r="Y43" s="7">
        <f t="shared" si="16"/>
        <v>44.821937983481924</v>
      </c>
      <c r="Z43" s="7">
        <f t="shared" si="11"/>
        <v>42.719922479352405</v>
      </c>
      <c r="AA43">
        <f t="shared" si="12"/>
        <v>2</v>
      </c>
      <c r="AB43">
        <f t="shared" si="6"/>
        <v>4.434589800443459E-3</v>
      </c>
      <c r="AC43">
        <f t="shared" si="17"/>
        <v>1.9955654101995568E-2</v>
      </c>
      <c r="AD43">
        <f t="shared" si="13"/>
        <v>1.9955654101995568</v>
      </c>
    </row>
    <row r="44" spans="1:30" ht="16.5" thickBot="1" x14ac:dyDescent="0.3">
      <c r="A44" s="3">
        <v>2017</v>
      </c>
      <c r="B44" s="3">
        <v>42.6</v>
      </c>
      <c r="C44" s="3">
        <v>33.1</v>
      </c>
      <c r="D44" s="3">
        <v>37.450000000000003</v>
      </c>
      <c r="E44" s="3">
        <v>25.58</v>
      </c>
      <c r="F44" s="3">
        <v>45.56</v>
      </c>
      <c r="G44" s="3">
        <v>31.79</v>
      </c>
      <c r="H44" s="3">
        <v>23.32</v>
      </c>
      <c r="I44" s="3">
        <v>23.63</v>
      </c>
      <c r="J44" s="3">
        <v>20.010000000000002</v>
      </c>
      <c r="K44" s="3">
        <v>22.78</v>
      </c>
      <c r="L44" s="3">
        <v>37.99</v>
      </c>
      <c r="M44" s="3">
        <v>27.46</v>
      </c>
      <c r="P44">
        <v>14</v>
      </c>
      <c r="Q44" s="7">
        <f t="shared" si="7"/>
        <v>41.882231283696782</v>
      </c>
      <c r="R44" s="7">
        <f t="shared" si="14"/>
        <v>39.612677540436138</v>
      </c>
      <c r="S44">
        <f t="shared" si="8"/>
        <v>2</v>
      </c>
      <c r="T44">
        <f t="shared" si="9"/>
        <v>5.8651026392961877E-3</v>
      </c>
      <c r="U44">
        <f t="shared" si="15"/>
        <v>3.519061583577713E-2</v>
      </c>
      <c r="V44">
        <f t="shared" si="10"/>
        <v>3.519061583577713</v>
      </c>
      <c r="X44">
        <v>17</v>
      </c>
      <c r="Y44" s="7">
        <f t="shared" si="16"/>
        <v>42.719922479352405</v>
      </c>
      <c r="Z44" s="7">
        <f t="shared" si="11"/>
        <v>40.617906975222887</v>
      </c>
      <c r="AA44">
        <f t="shared" si="12"/>
        <v>2</v>
      </c>
      <c r="AB44">
        <f t="shared" si="6"/>
        <v>4.434589800443459E-3</v>
      </c>
      <c r="AC44">
        <f t="shared" si="17"/>
        <v>2.4390243902439025E-2</v>
      </c>
      <c r="AD44">
        <f t="shared" si="13"/>
        <v>2.4390243902439024</v>
      </c>
    </row>
    <row r="45" spans="1:30" x14ac:dyDescent="0.25">
      <c r="P45">
        <v>13</v>
      </c>
      <c r="Q45" s="7">
        <f t="shared" si="7"/>
        <v>39.612677540436138</v>
      </c>
      <c r="R45" s="7">
        <f t="shared" si="14"/>
        <v>37.343123797175494</v>
      </c>
      <c r="S45">
        <f t="shared" si="8"/>
        <v>8</v>
      </c>
      <c r="T45">
        <f t="shared" si="9"/>
        <v>2.3460410557184751E-2</v>
      </c>
      <c r="U45">
        <f t="shared" si="15"/>
        <v>5.865102639296188E-2</v>
      </c>
      <c r="V45">
        <f t="shared" si="10"/>
        <v>5.8651026392961878</v>
      </c>
      <c r="X45">
        <v>16</v>
      </c>
      <c r="Y45" s="7">
        <f t="shared" si="16"/>
        <v>40.617906975222887</v>
      </c>
      <c r="Z45" s="7">
        <f t="shared" si="11"/>
        <v>38.515891471093369</v>
      </c>
      <c r="AA45">
        <f t="shared" si="12"/>
        <v>4</v>
      </c>
      <c r="AB45">
        <f t="shared" si="6"/>
        <v>8.869179600886918E-3</v>
      </c>
      <c r="AC45">
        <f t="shared" si="17"/>
        <v>3.3259423503325947E-2</v>
      </c>
      <c r="AD45">
        <f t="shared" si="13"/>
        <v>3.3259423503325944</v>
      </c>
    </row>
    <row r="46" spans="1:30" x14ac:dyDescent="0.25">
      <c r="P46">
        <v>12</v>
      </c>
      <c r="Q46" s="7">
        <f t="shared" si="7"/>
        <v>37.343123797175494</v>
      </c>
      <c r="R46" s="7">
        <f t="shared" si="14"/>
        <v>35.07357005391485</v>
      </c>
      <c r="S46">
        <f t="shared" si="8"/>
        <v>7</v>
      </c>
      <c r="T46">
        <f t="shared" si="9"/>
        <v>2.0527859237536656E-2</v>
      </c>
      <c r="U46">
        <f t="shared" si="15"/>
        <v>7.9178885630498533E-2</v>
      </c>
      <c r="V46">
        <f t="shared" si="10"/>
        <v>7.9178885630498534</v>
      </c>
      <c r="X46">
        <v>15</v>
      </c>
      <c r="Y46" s="7">
        <f t="shared" si="16"/>
        <v>38.515891471093369</v>
      </c>
      <c r="Z46" s="7">
        <f t="shared" si="11"/>
        <v>36.41387596696385</v>
      </c>
      <c r="AA46">
        <f t="shared" si="12"/>
        <v>8</v>
      </c>
      <c r="AB46">
        <f t="shared" si="6"/>
        <v>1.7738359201773836E-2</v>
      </c>
      <c r="AC46">
        <f t="shared" si="17"/>
        <v>5.0997782705099783E-2</v>
      </c>
      <c r="AD46">
        <f t="shared" si="13"/>
        <v>5.0997782705099786</v>
      </c>
    </row>
    <row r="47" spans="1:30" x14ac:dyDescent="0.25">
      <c r="P47">
        <v>11</v>
      </c>
      <c r="Q47" s="7">
        <f t="shared" si="7"/>
        <v>35.07357005391485</v>
      </c>
      <c r="R47" s="7">
        <f t="shared" si="14"/>
        <v>32.804016310654205</v>
      </c>
      <c r="S47">
        <f t="shared" si="8"/>
        <v>5</v>
      </c>
      <c r="T47">
        <f t="shared" si="9"/>
        <v>1.466275659824047E-2</v>
      </c>
      <c r="U47">
        <f t="shared" si="15"/>
        <v>9.3841642228739003E-2</v>
      </c>
      <c r="V47">
        <f t="shared" si="10"/>
        <v>9.3841642228739008</v>
      </c>
      <c r="X47">
        <v>14</v>
      </c>
      <c r="Y47" s="7">
        <f t="shared" si="16"/>
        <v>36.41387596696385</v>
      </c>
      <c r="Z47" s="7">
        <f t="shared" si="11"/>
        <v>34.311860462834332</v>
      </c>
      <c r="AA47">
        <f t="shared" si="12"/>
        <v>6</v>
      </c>
      <c r="AB47">
        <f t="shared" si="6"/>
        <v>1.3303769401330377E-2</v>
      </c>
      <c r="AC47">
        <f t="shared" si="17"/>
        <v>6.4301552106430154E-2</v>
      </c>
      <c r="AD47">
        <f t="shared" si="13"/>
        <v>6.4301552106430151</v>
      </c>
    </row>
    <row r="48" spans="1:30" x14ac:dyDescent="0.25">
      <c r="P48">
        <v>10</v>
      </c>
      <c r="Q48" s="7">
        <f t="shared" si="7"/>
        <v>32.804016310654205</v>
      </c>
      <c r="R48" s="7">
        <f t="shared" si="14"/>
        <v>30.534462567393565</v>
      </c>
      <c r="S48">
        <f t="shared" si="8"/>
        <v>3</v>
      </c>
      <c r="T48">
        <f t="shared" si="9"/>
        <v>8.7976539589442824E-3</v>
      </c>
      <c r="U48">
        <f t="shared" si="15"/>
        <v>0.10263929618768329</v>
      </c>
      <c r="V48">
        <f t="shared" si="10"/>
        <v>10.263929618768328</v>
      </c>
      <c r="X48">
        <v>13</v>
      </c>
      <c r="Y48" s="7">
        <f t="shared" si="16"/>
        <v>34.311860462834332</v>
      </c>
      <c r="Z48" s="7">
        <f t="shared" si="11"/>
        <v>32.209844958704814</v>
      </c>
      <c r="AA48">
        <f t="shared" si="12"/>
        <v>8</v>
      </c>
      <c r="AB48">
        <f t="shared" si="6"/>
        <v>1.7738359201773836E-2</v>
      </c>
      <c r="AC48">
        <f t="shared" si="17"/>
        <v>8.2039911308203983E-2</v>
      </c>
      <c r="AD48">
        <f t="shared" si="13"/>
        <v>8.2039911308203983</v>
      </c>
    </row>
    <row r="49" spans="16:30" x14ac:dyDescent="0.25">
      <c r="P49">
        <v>9</v>
      </c>
      <c r="Q49" s="7">
        <f t="shared" si="7"/>
        <v>30.534462567393565</v>
      </c>
      <c r="R49" s="7">
        <f t="shared" si="14"/>
        <v>28.264908824132924</v>
      </c>
      <c r="S49">
        <f t="shared" si="8"/>
        <v>9</v>
      </c>
      <c r="T49">
        <f t="shared" si="9"/>
        <v>2.6392961876832845E-2</v>
      </c>
      <c r="U49">
        <f t="shared" si="15"/>
        <v>0.12903225806451613</v>
      </c>
      <c r="V49">
        <f t="shared" si="10"/>
        <v>12.903225806451612</v>
      </c>
      <c r="X49">
        <v>12</v>
      </c>
      <c r="Y49" s="7">
        <f t="shared" si="16"/>
        <v>32.209844958704814</v>
      </c>
      <c r="Z49" s="7">
        <f t="shared" si="11"/>
        <v>30.107829454575292</v>
      </c>
      <c r="AA49">
        <f t="shared" si="12"/>
        <v>4</v>
      </c>
      <c r="AB49">
        <f t="shared" si="6"/>
        <v>8.869179600886918E-3</v>
      </c>
      <c r="AC49">
        <f t="shared" si="17"/>
        <v>9.0909090909090898E-2</v>
      </c>
      <c r="AD49">
        <f t="shared" si="13"/>
        <v>9.0909090909090899</v>
      </c>
    </row>
    <row r="50" spans="16:30" x14ac:dyDescent="0.25">
      <c r="P50">
        <v>8</v>
      </c>
      <c r="Q50" s="7">
        <f t="shared" si="7"/>
        <v>28.264908824132924</v>
      </c>
      <c r="R50" s="7">
        <f t="shared" si="14"/>
        <v>25.995355080872283</v>
      </c>
      <c r="S50">
        <f t="shared" si="8"/>
        <v>12</v>
      </c>
      <c r="T50">
        <f t="shared" si="9"/>
        <v>3.519061583577713E-2</v>
      </c>
      <c r="U50">
        <f t="shared" si="15"/>
        <v>0.16422287390029325</v>
      </c>
      <c r="V50">
        <f t="shared" si="10"/>
        <v>16.422287390029325</v>
      </c>
      <c r="X50">
        <v>11</v>
      </c>
      <c r="Y50" s="7">
        <f t="shared" si="16"/>
        <v>30.107829454575292</v>
      </c>
      <c r="Z50" s="7">
        <f t="shared" si="11"/>
        <v>28.00581395044577</v>
      </c>
      <c r="AA50">
        <f t="shared" si="12"/>
        <v>14</v>
      </c>
      <c r="AB50">
        <f t="shared" si="6"/>
        <v>3.1042128603104215E-2</v>
      </c>
      <c r="AC50">
        <f t="shared" si="17"/>
        <v>0.12195121951219512</v>
      </c>
      <c r="AD50">
        <f t="shared" si="13"/>
        <v>12.195121951219512</v>
      </c>
    </row>
    <row r="51" spans="16:30" x14ac:dyDescent="0.25">
      <c r="P51">
        <v>7</v>
      </c>
      <c r="Q51" s="7">
        <f t="shared" si="7"/>
        <v>25.995355080872283</v>
      </c>
      <c r="R51" s="7">
        <f t="shared" si="14"/>
        <v>23.725801337611642</v>
      </c>
      <c r="S51">
        <f t="shared" si="8"/>
        <v>30</v>
      </c>
      <c r="T51">
        <f t="shared" si="9"/>
        <v>8.797653958944282E-2</v>
      </c>
      <c r="U51">
        <f t="shared" si="15"/>
        <v>0.25219941348973607</v>
      </c>
      <c r="V51">
        <f t="shared" si="10"/>
        <v>25.219941348973606</v>
      </c>
      <c r="X51">
        <v>10</v>
      </c>
      <c r="Y51" s="7">
        <f t="shared" si="16"/>
        <v>28.00581395044577</v>
      </c>
      <c r="Z51" s="7">
        <f t="shared" si="11"/>
        <v>25.903798446316248</v>
      </c>
      <c r="AA51">
        <f t="shared" si="12"/>
        <v>13</v>
      </c>
      <c r="AB51">
        <f t="shared" si="6"/>
        <v>2.8824833702882482E-2</v>
      </c>
      <c r="AC51">
        <f t="shared" si="17"/>
        <v>0.15077605321507759</v>
      </c>
      <c r="AD51">
        <f t="shared" si="13"/>
        <v>15.077605321507759</v>
      </c>
    </row>
    <row r="52" spans="16:30" x14ac:dyDescent="0.25">
      <c r="P52">
        <v>6</v>
      </c>
      <c r="Q52" s="7">
        <f t="shared" si="7"/>
        <v>23.725801337611642</v>
      </c>
      <c r="R52" s="7">
        <f t="shared" si="14"/>
        <v>21.456247594351002</v>
      </c>
      <c r="S52">
        <f t="shared" si="8"/>
        <v>40</v>
      </c>
      <c r="T52">
        <f t="shared" si="9"/>
        <v>0.11730205278592376</v>
      </c>
      <c r="U52">
        <f t="shared" si="15"/>
        <v>0.36950146627565983</v>
      </c>
      <c r="V52">
        <f t="shared" si="10"/>
        <v>36.950146627565985</v>
      </c>
      <c r="X52">
        <v>9</v>
      </c>
      <c r="Y52" s="7">
        <f t="shared" si="16"/>
        <v>25.903798446316248</v>
      </c>
      <c r="Z52" s="7">
        <f t="shared" si="11"/>
        <v>23.801782942186726</v>
      </c>
      <c r="AA52">
        <f t="shared" si="12"/>
        <v>31</v>
      </c>
      <c r="AB52">
        <f t="shared" si="6"/>
        <v>6.8736141906873618E-2</v>
      </c>
      <c r="AC52">
        <f t="shared" si="17"/>
        <v>0.21951219512195119</v>
      </c>
      <c r="AD52">
        <f t="shared" si="13"/>
        <v>21.95121951219512</v>
      </c>
    </row>
    <row r="53" spans="16:30" x14ac:dyDescent="0.25">
      <c r="P53">
        <v>5</v>
      </c>
      <c r="Q53" s="7">
        <f t="shared" si="7"/>
        <v>21.456247594351002</v>
      </c>
      <c r="R53" s="7">
        <f t="shared" si="14"/>
        <v>19.186693851090361</v>
      </c>
      <c r="S53">
        <f t="shared" si="8"/>
        <v>53</v>
      </c>
      <c r="T53">
        <f t="shared" si="9"/>
        <v>0.15542521994134897</v>
      </c>
      <c r="U53">
        <f t="shared" si="15"/>
        <v>0.52492668621700878</v>
      </c>
      <c r="V53">
        <f t="shared" si="10"/>
        <v>52.492668621700879</v>
      </c>
      <c r="X53">
        <v>8</v>
      </c>
      <c r="Y53" s="7">
        <f t="shared" si="16"/>
        <v>23.801782942186726</v>
      </c>
      <c r="Z53" s="7">
        <f t="shared" si="11"/>
        <v>21.699767438057204</v>
      </c>
      <c r="AA53">
        <f t="shared" si="12"/>
        <v>36</v>
      </c>
      <c r="AB53">
        <f t="shared" si="6"/>
        <v>7.9822616407982258E-2</v>
      </c>
      <c r="AC53">
        <f t="shared" si="17"/>
        <v>0.29933481152993346</v>
      </c>
      <c r="AD53">
        <f t="shared" si="13"/>
        <v>29.933481152993345</v>
      </c>
    </row>
    <row r="54" spans="16:30" x14ac:dyDescent="0.25">
      <c r="P54">
        <v>4</v>
      </c>
      <c r="Q54" s="7">
        <f t="shared" si="7"/>
        <v>19.186693851090361</v>
      </c>
      <c r="R54" s="7">
        <f t="shared" si="14"/>
        <v>16.91714010782972</v>
      </c>
      <c r="S54">
        <f t="shared" si="8"/>
        <v>67</v>
      </c>
      <c r="T54">
        <f t="shared" si="9"/>
        <v>0.19648093841642228</v>
      </c>
      <c r="U54">
        <f t="shared" si="15"/>
        <v>0.72140762463343111</v>
      </c>
      <c r="V54">
        <f t="shared" si="10"/>
        <v>72.140762463343108</v>
      </c>
      <c r="X54">
        <v>7</v>
      </c>
      <c r="Y54" s="7">
        <f t="shared" si="16"/>
        <v>21.699767438057204</v>
      </c>
      <c r="Z54" s="7">
        <f t="shared" si="11"/>
        <v>19.597751933927682</v>
      </c>
      <c r="AA54">
        <f t="shared" si="12"/>
        <v>59</v>
      </c>
      <c r="AB54">
        <f t="shared" si="6"/>
        <v>0.13082039911308205</v>
      </c>
      <c r="AC54">
        <f t="shared" si="17"/>
        <v>0.43015521064301554</v>
      </c>
      <c r="AD54">
        <f t="shared" si="13"/>
        <v>43.015521064301552</v>
      </c>
    </row>
    <row r="55" spans="16:30" x14ac:dyDescent="0.25">
      <c r="P55">
        <v>3</v>
      </c>
      <c r="Q55" s="7">
        <f t="shared" si="7"/>
        <v>16.91714010782972</v>
      </c>
      <c r="R55" s="7">
        <f t="shared" si="14"/>
        <v>14.647586364569079</v>
      </c>
      <c r="S55">
        <f t="shared" si="8"/>
        <v>56</v>
      </c>
      <c r="T55">
        <f t="shared" si="9"/>
        <v>0.16422287390029325</v>
      </c>
      <c r="U55">
        <f t="shared" si="15"/>
        <v>0.88563049853372433</v>
      </c>
      <c r="V55">
        <f t="shared" si="10"/>
        <v>88.563049853372434</v>
      </c>
      <c r="X55">
        <v>6</v>
      </c>
      <c r="Y55" s="7">
        <f t="shared" si="16"/>
        <v>19.597751933927682</v>
      </c>
      <c r="Z55" s="7">
        <f t="shared" si="11"/>
        <v>17.495736429798161</v>
      </c>
      <c r="AA55">
        <f t="shared" si="12"/>
        <v>71</v>
      </c>
      <c r="AB55">
        <f t="shared" si="6"/>
        <v>0.1574279379157428</v>
      </c>
      <c r="AC55">
        <f t="shared" si="17"/>
        <v>0.58758314855875837</v>
      </c>
      <c r="AD55">
        <f t="shared" si="13"/>
        <v>58.758314855875838</v>
      </c>
    </row>
    <row r="56" spans="16:30" x14ac:dyDescent="0.25">
      <c r="P56">
        <v>2</v>
      </c>
      <c r="Q56" s="7">
        <f t="shared" si="7"/>
        <v>14.647586364569079</v>
      </c>
      <c r="R56" s="7">
        <f t="shared" si="14"/>
        <v>12.378032621308439</v>
      </c>
      <c r="S56">
        <f t="shared" si="8"/>
        <v>35</v>
      </c>
      <c r="T56">
        <f t="shared" si="9"/>
        <v>0.10263929618768329</v>
      </c>
      <c r="U56">
        <f t="shared" si="15"/>
        <v>0.98826979472140764</v>
      </c>
      <c r="V56">
        <f t="shared" si="10"/>
        <v>98.826979472140764</v>
      </c>
      <c r="X56">
        <v>5</v>
      </c>
      <c r="Y56" s="7">
        <f t="shared" si="16"/>
        <v>17.495736429798161</v>
      </c>
      <c r="Z56" s="7">
        <f t="shared" si="11"/>
        <v>15.393720925668639</v>
      </c>
      <c r="AA56">
        <f t="shared" si="12"/>
        <v>73</v>
      </c>
      <c r="AB56">
        <f t="shared" si="6"/>
        <v>0.16186252771618626</v>
      </c>
      <c r="AC56">
        <f t="shared" si="17"/>
        <v>0.74944567627494463</v>
      </c>
      <c r="AD56">
        <f t="shared" si="13"/>
        <v>74.944567627494465</v>
      </c>
    </row>
    <row r="57" spans="16:30" x14ac:dyDescent="0.25">
      <c r="P57">
        <v>1</v>
      </c>
      <c r="Q57" s="7">
        <f t="shared" si="7"/>
        <v>12.378032621308439</v>
      </c>
      <c r="R57" s="7">
        <f t="shared" si="14"/>
        <v>10.108478878047798</v>
      </c>
      <c r="S57">
        <f t="shared" si="8"/>
        <v>4</v>
      </c>
      <c r="T57">
        <f t="shared" si="9"/>
        <v>1.1730205278592375E-2</v>
      </c>
      <c r="U57">
        <f t="shared" si="15"/>
        <v>1</v>
      </c>
      <c r="V57">
        <f t="shared" si="10"/>
        <v>100</v>
      </c>
      <c r="X57">
        <v>4</v>
      </c>
      <c r="Y57" s="7">
        <f t="shared" si="16"/>
        <v>15.393720925668639</v>
      </c>
      <c r="Z57" s="7">
        <f t="shared" si="11"/>
        <v>13.291705421539117</v>
      </c>
      <c r="AA57">
        <f t="shared" si="12"/>
        <v>66</v>
      </c>
      <c r="AB57">
        <f t="shared" si="6"/>
        <v>0.14634146341463414</v>
      </c>
      <c r="AC57">
        <f t="shared" si="17"/>
        <v>0.89578713968957879</v>
      </c>
      <c r="AD57">
        <f t="shared" si="13"/>
        <v>89.578713968957885</v>
      </c>
    </row>
    <row r="58" spans="16:30" x14ac:dyDescent="0.25">
      <c r="Q58" s="7"/>
      <c r="S58" s="12"/>
      <c r="X58">
        <v>3</v>
      </c>
      <c r="Y58" s="7">
        <f t="shared" si="16"/>
        <v>13.291705421539117</v>
      </c>
      <c r="Z58" s="7">
        <f t="shared" si="11"/>
        <v>11.189689917409595</v>
      </c>
      <c r="AA58">
        <f t="shared" si="12"/>
        <v>35</v>
      </c>
      <c r="AB58">
        <f t="shared" si="6"/>
        <v>7.7605321507760533E-2</v>
      </c>
      <c r="AC58">
        <f t="shared" si="17"/>
        <v>0.97339246119733935</v>
      </c>
      <c r="AD58">
        <f t="shared" si="13"/>
        <v>97.339246119733929</v>
      </c>
    </row>
    <row r="59" spans="16:30" x14ac:dyDescent="0.25">
      <c r="Q59" s="7"/>
      <c r="R59" s="7"/>
      <c r="X59">
        <v>2</v>
      </c>
      <c r="Y59" s="7">
        <f t="shared" si="16"/>
        <v>11.189689917409595</v>
      </c>
      <c r="Z59" s="7">
        <f t="shared" si="11"/>
        <v>9.0876744132800731</v>
      </c>
      <c r="AA59">
        <f t="shared" si="12"/>
        <v>11</v>
      </c>
      <c r="AB59">
        <f t="shared" si="6"/>
        <v>2.4390243902439025E-2</v>
      </c>
      <c r="AC59">
        <f t="shared" si="17"/>
        <v>0.9977827050997784</v>
      </c>
      <c r="AD59">
        <f>100*AC59</f>
        <v>99.778270509977844</v>
      </c>
    </row>
    <row r="60" spans="16:30" x14ac:dyDescent="0.25">
      <c r="X60">
        <v>1</v>
      </c>
      <c r="Y60" s="7">
        <f>Z59</f>
        <v>9.0876744132800731</v>
      </c>
      <c r="Z60" s="7">
        <f t="shared" si="11"/>
        <v>6.9856589091505512</v>
      </c>
      <c r="AA60">
        <f>COUNTIFS($B$6:$M$44,"&lt;=" &amp; Y60,$B$6:$M$44,"&gt;" &amp; Z60)</f>
        <v>1</v>
      </c>
      <c r="AB60">
        <f t="shared" si="6"/>
        <v>2.2172949002217295E-3</v>
      </c>
      <c r="AC60">
        <f t="shared" si="17"/>
        <v>1.0000000000000002</v>
      </c>
      <c r="AD60">
        <f>100*AC60</f>
        <v>100.00000000000003</v>
      </c>
    </row>
    <row r="61" spans="16:30" x14ac:dyDescent="0.25">
      <c r="Y61" s="7"/>
      <c r="Z61" s="7"/>
    </row>
    <row r="62" spans="16:30" x14ac:dyDescent="0.25">
      <c r="Y62" s="7"/>
      <c r="Z62" s="7"/>
    </row>
  </sheetData>
  <mergeCells count="9">
    <mergeCell ref="Q38:R38"/>
    <mergeCell ref="Y38:Z38"/>
    <mergeCell ref="A1:AD2"/>
    <mergeCell ref="A4:M4"/>
    <mergeCell ref="X4:AN4"/>
    <mergeCell ref="P5:V5"/>
    <mergeCell ref="Q9:R9"/>
    <mergeCell ref="P34:V34"/>
    <mergeCell ref="X34:AD3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Leia-me</vt:lpstr>
      <vt:lpstr>6D-002 - Sta Barbara</vt:lpstr>
      <vt:lpstr>6D-010 - S. Pedro Turvo</vt:lpstr>
      <vt:lpstr>7D-006 - Palmital</vt:lpstr>
      <vt:lpstr>7D-012 - Rancharia</vt:lpstr>
      <vt:lpstr>7D-013 - Maracai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Silvio H</cp:lastModifiedBy>
  <dcterms:created xsi:type="dcterms:W3CDTF">2015-06-05T18:19:34Z</dcterms:created>
  <dcterms:modified xsi:type="dcterms:W3CDTF">2020-10-09T21:01:08Z</dcterms:modified>
</cp:coreProperties>
</file>